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Shared\accnt\MONTHLY DISTRIBUTIONS\Riverboat Revenue Sharing\FY 2027\Website Reports\"/>
    </mc:Choice>
  </mc:AlternateContent>
  <xr:revisionPtr revIDLastSave="0" documentId="13_ncr:1_{6C28BE45-AF0C-44A2-9777-A8AC8CBF59DC}" xr6:coauthVersionLast="47" xr6:coauthVersionMax="47" xr10:uidLastSave="{00000000-0000-0000-0000-000000000000}"/>
  <bookViews>
    <workbookView xWindow="28680" yWindow="-120" windowWidth="29040" windowHeight="17520" tabRatio="920" xr2:uid="{E230D992-268B-4BA8-9953-5725CCEF853A}"/>
  </bookViews>
  <sheets>
    <sheet name="Main" sheetId="13" r:id="rId1"/>
    <sheet name="Support" sheetId="14" state="hidden" r:id="rId2"/>
    <sheet name="Main - Statewide" sheetId="1" state="hidden" r:id="rId3"/>
    <sheet name="Support II" sheetId="12" state="hidden" r:id="rId4"/>
    <sheet name="Support III" sheetId="15" state="hidden" r:id="rId5"/>
  </sheets>
  <definedNames>
    <definedName name="_xlnm._FilterDatabase" localSheetId="2" hidden="1">'Main - Statewide'!$A$8:$I$785</definedName>
    <definedName name="_xlnm.Print_Area" localSheetId="2">'Main - Statewide'!$E$7:$H$787</definedName>
    <definedName name="_xlnm.Print_Titles" localSheetId="2">'Main - Statewide'!$7:$8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5" l="1"/>
  <c r="B7" i="15"/>
  <c r="C7" i="15"/>
  <c r="D7" i="15"/>
  <c r="E7" i="15"/>
  <c r="F7" i="15"/>
  <c r="G7" i="15"/>
  <c r="H7" i="15"/>
  <c r="I7" i="15"/>
  <c r="J7" i="15"/>
  <c r="A8" i="15"/>
  <c r="B8" i="15"/>
  <c r="C8" i="15"/>
  <c r="D8" i="15"/>
  <c r="E8" i="15"/>
  <c r="F8" i="15"/>
  <c r="G8" i="15"/>
  <c r="H8" i="15"/>
  <c r="I8" i="15"/>
  <c r="J8" i="15"/>
  <c r="A9" i="15"/>
  <c r="B9" i="15"/>
  <c r="C9" i="15"/>
  <c r="D9" i="15"/>
  <c r="E9" i="15"/>
  <c r="F9" i="15"/>
  <c r="G9" i="15"/>
  <c r="H9" i="15"/>
  <c r="I9" i="15"/>
  <c r="J9" i="15"/>
  <c r="A10" i="15"/>
  <c r="B10" i="15"/>
  <c r="C10" i="15"/>
  <c r="D10" i="15"/>
  <c r="E10" i="15"/>
  <c r="F10" i="15"/>
  <c r="G10" i="15"/>
  <c r="H10" i="15"/>
  <c r="I10" i="15"/>
  <c r="J10" i="15"/>
  <c r="A11" i="15"/>
  <c r="B11" i="15"/>
  <c r="C11" i="15"/>
  <c r="D11" i="15"/>
  <c r="E11" i="15"/>
  <c r="F11" i="15"/>
  <c r="G11" i="15"/>
  <c r="H11" i="15"/>
  <c r="I11" i="15"/>
  <c r="J11" i="15"/>
  <c r="A12" i="15"/>
  <c r="B12" i="15"/>
  <c r="C12" i="15"/>
  <c r="D12" i="15"/>
  <c r="E12" i="15"/>
  <c r="F12" i="15"/>
  <c r="G12" i="15"/>
  <c r="H12" i="15"/>
  <c r="I12" i="15"/>
  <c r="J12" i="15"/>
  <c r="A13" i="15"/>
  <c r="B13" i="15"/>
  <c r="C13" i="15"/>
  <c r="D13" i="15"/>
  <c r="E13" i="15"/>
  <c r="F13" i="15"/>
  <c r="G13" i="15"/>
  <c r="H13" i="15"/>
  <c r="I13" i="15"/>
  <c r="J13" i="15"/>
  <c r="A14" i="15"/>
  <c r="B14" i="15"/>
  <c r="C14" i="15"/>
  <c r="D14" i="15"/>
  <c r="E14" i="15"/>
  <c r="F14" i="15"/>
  <c r="G14" i="15"/>
  <c r="H14" i="15"/>
  <c r="I14" i="15"/>
  <c r="J14" i="15"/>
  <c r="A15" i="15"/>
  <c r="B15" i="15"/>
  <c r="C15" i="15"/>
  <c r="D15" i="15"/>
  <c r="E15" i="15"/>
  <c r="F15" i="15"/>
  <c r="G15" i="15"/>
  <c r="H15" i="15"/>
  <c r="I15" i="15"/>
  <c r="J15" i="15"/>
  <c r="A16" i="15"/>
  <c r="B16" i="15"/>
  <c r="C16" i="15"/>
  <c r="D16" i="15"/>
  <c r="E16" i="15"/>
  <c r="F16" i="15"/>
  <c r="G16" i="15"/>
  <c r="H16" i="15"/>
  <c r="I16" i="15"/>
  <c r="J16" i="15"/>
  <c r="A17" i="15"/>
  <c r="B17" i="15"/>
  <c r="C17" i="15"/>
  <c r="D17" i="15"/>
  <c r="E17" i="15"/>
  <c r="F17" i="15"/>
  <c r="G17" i="15"/>
  <c r="H17" i="15"/>
  <c r="I17" i="15"/>
  <c r="J17" i="15"/>
  <c r="A18" i="15"/>
  <c r="B18" i="15"/>
  <c r="C18" i="15"/>
  <c r="D18" i="15"/>
  <c r="E18" i="15"/>
  <c r="F18" i="15"/>
  <c r="G18" i="15"/>
  <c r="H18" i="15"/>
  <c r="I18" i="15"/>
  <c r="J18" i="15"/>
  <c r="A19" i="15"/>
  <c r="B19" i="15"/>
  <c r="C19" i="15"/>
  <c r="D19" i="15"/>
  <c r="E19" i="15"/>
  <c r="F19" i="15"/>
  <c r="G19" i="15"/>
  <c r="H19" i="15"/>
  <c r="I19" i="15"/>
  <c r="J19" i="15"/>
  <c r="A20" i="15"/>
  <c r="B20" i="15"/>
  <c r="C20" i="15"/>
  <c r="D20" i="15"/>
  <c r="E20" i="15"/>
  <c r="F20" i="15"/>
  <c r="G20" i="15"/>
  <c r="H20" i="15"/>
  <c r="I20" i="15"/>
  <c r="J20" i="15"/>
  <c r="A21" i="15"/>
  <c r="B21" i="15"/>
  <c r="C21" i="15"/>
  <c r="D21" i="15"/>
  <c r="E21" i="15"/>
  <c r="F21" i="15"/>
  <c r="G21" i="15"/>
  <c r="H21" i="15"/>
  <c r="I21" i="15"/>
  <c r="J21" i="15"/>
  <c r="A22" i="15"/>
  <c r="B22" i="15"/>
  <c r="C22" i="15"/>
  <c r="D22" i="15"/>
  <c r="E22" i="15"/>
  <c r="F22" i="15"/>
  <c r="G22" i="15"/>
  <c r="H22" i="15"/>
  <c r="I22" i="15"/>
  <c r="J22" i="15"/>
  <c r="A23" i="15"/>
  <c r="B23" i="15"/>
  <c r="C23" i="15"/>
  <c r="D23" i="15"/>
  <c r="E23" i="15"/>
  <c r="F23" i="15"/>
  <c r="G23" i="15"/>
  <c r="H23" i="15"/>
  <c r="I23" i="15"/>
  <c r="J23" i="15"/>
  <c r="A24" i="15"/>
  <c r="B24" i="15"/>
  <c r="C24" i="15"/>
  <c r="D24" i="15"/>
  <c r="E24" i="15"/>
  <c r="F24" i="15"/>
  <c r="G24" i="15"/>
  <c r="H24" i="15"/>
  <c r="I24" i="15"/>
  <c r="J24" i="15"/>
  <c r="A25" i="15"/>
  <c r="B25" i="15"/>
  <c r="C25" i="15"/>
  <c r="D25" i="15"/>
  <c r="E25" i="15"/>
  <c r="F25" i="15"/>
  <c r="G25" i="15"/>
  <c r="H25" i="15"/>
  <c r="I25" i="15"/>
  <c r="J25" i="15"/>
  <c r="A26" i="15"/>
  <c r="B26" i="15"/>
  <c r="C26" i="15"/>
  <c r="D26" i="15"/>
  <c r="E26" i="15"/>
  <c r="F26" i="15"/>
  <c r="G26" i="15"/>
  <c r="H26" i="15"/>
  <c r="I26" i="15"/>
  <c r="J26" i="15"/>
  <c r="A27" i="15"/>
  <c r="B27" i="15"/>
  <c r="C27" i="15"/>
  <c r="D27" i="15"/>
  <c r="E27" i="15"/>
  <c r="F27" i="15"/>
  <c r="G27" i="15"/>
  <c r="H27" i="15"/>
  <c r="I27" i="15"/>
  <c r="J27" i="15"/>
  <c r="A28" i="15"/>
  <c r="B28" i="15"/>
  <c r="C28" i="15"/>
  <c r="D28" i="15"/>
  <c r="E28" i="15"/>
  <c r="F28" i="15"/>
  <c r="G28" i="15"/>
  <c r="H28" i="15"/>
  <c r="I28" i="15"/>
  <c r="J28" i="15"/>
  <c r="A29" i="15"/>
  <c r="B29" i="15"/>
  <c r="C29" i="15"/>
  <c r="D29" i="15"/>
  <c r="E29" i="15"/>
  <c r="F29" i="15"/>
  <c r="G29" i="15"/>
  <c r="H29" i="15"/>
  <c r="I29" i="15"/>
  <c r="J29" i="15"/>
  <c r="A30" i="15"/>
  <c r="B30" i="15"/>
  <c r="C30" i="15"/>
  <c r="D30" i="15"/>
  <c r="E30" i="15"/>
  <c r="F30" i="15"/>
  <c r="G30" i="15"/>
  <c r="H30" i="15"/>
  <c r="I30" i="15"/>
  <c r="J30" i="15"/>
  <c r="A31" i="15"/>
  <c r="B31" i="15"/>
  <c r="C31" i="15"/>
  <c r="D31" i="15"/>
  <c r="E31" i="15"/>
  <c r="F31" i="15"/>
  <c r="G31" i="15"/>
  <c r="H31" i="15"/>
  <c r="I31" i="15"/>
  <c r="J31" i="15"/>
  <c r="A32" i="15"/>
  <c r="B32" i="15"/>
  <c r="C32" i="15"/>
  <c r="D32" i="15"/>
  <c r="E32" i="15"/>
  <c r="F32" i="15"/>
  <c r="G32" i="15"/>
  <c r="H32" i="15"/>
  <c r="I32" i="15"/>
  <c r="J32" i="15"/>
  <c r="A33" i="15"/>
  <c r="B33" i="15"/>
  <c r="C33" i="15"/>
  <c r="D33" i="15"/>
  <c r="E33" i="15"/>
  <c r="F33" i="15"/>
  <c r="G33" i="15"/>
  <c r="H33" i="15"/>
  <c r="I33" i="15"/>
  <c r="J33" i="15"/>
  <c r="A34" i="15"/>
  <c r="B34" i="15"/>
  <c r="C34" i="15"/>
  <c r="D34" i="15"/>
  <c r="E34" i="15"/>
  <c r="F34" i="15"/>
  <c r="G34" i="15"/>
  <c r="H34" i="15"/>
  <c r="I34" i="15"/>
  <c r="J34" i="15"/>
  <c r="A35" i="15"/>
  <c r="B35" i="15"/>
  <c r="C35" i="15"/>
  <c r="D35" i="15"/>
  <c r="E35" i="15"/>
  <c r="F35" i="15"/>
  <c r="G35" i="15"/>
  <c r="H35" i="15"/>
  <c r="I35" i="15"/>
  <c r="J35" i="15"/>
  <c r="A36" i="15"/>
  <c r="B36" i="15"/>
  <c r="C36" i="15"/>
  <c r="D36" i="15"/>
  <c r="E36" i="15"/>
  <c r="F36" i="15"/>
  <c r="G36" i="15"/>
  <c r="H36" i="15"/>
  <c r="I36" i="15"/>
  <c r="J36" i="15"/>
  <c r="A37" i="15"/>
  <c r="B37" i="15"/>
  <c r="C37" i="15"/>
  <c r="D37" i="15"/>
  <c r="E37" i="15"/>
  <c r="F37" i="15"/>
  <c r="G37" i="15"/>
  <c r="H37" i="15"/>
  <c r="I37" i="15"/>
  <c r="J37" i="15"/>
  <c r="A38" i="15"/>
  <c r="B38" i="15"/>
  <c r="C38" i="15"/>
  <c r="D38" i="15"/>
  <c r="E38" i="15"/>
  <c r="F38" i="15"/>
  <c r="G38" i="15"/>
  <c r="H38" i="15"/>
  <c r="I38" i="15"/>
  <c r="J38" i="15"/>
  <c r="A39" i="15"/>
  <c r="B39" i="15"/>
  <c r="C39" i="15"/>
  <c r="D39" i="15"/>
  <c r="E39" i="15"/>
  <c r="F39" i="15"/>
  <c r="G39" i="15"/>
  <c r="H39" i="15"/>
  <c r="I39" i="15"/>
  <c r="J39" i="15"/>
  <c r="A40" i="15"/>
  <c r="B40" i="15"/>
  <c r="C40" i="15"/>
  <c r="D40" i="15"/>
  <c r="E40" i="15"/>
  <c r="F40" i="15"/>
  <c r="G40" i="15"/>
  <c r="H40" i="15"/>
  <c r="I40" i="15"/>
  <c r="J40" i="15"/>
  <c r="A41" i="15"/>
  <c r="B41" i="15"/>
  <c r="C41" i="15"/>
  <c r="D41" i="15"/>
  <c r="E41" i="15"/>
  <c r="F41" i="15"/>
  <c r="G41" i="15"/>
  <c r="H41" i="15"/>
  <c r="I41" i="15"/>
  <c r="J41" i="15"/>
  <c r="A42" i="15"/>
  <c r="B42" i="15"/>
  <c r="C42" i="15"/>
  <c r="D42" i="15"/>
  <c r="E42" i="15"/>
  <c r="F42" i="15"/>
  <c r="G42" i="15"/>
  <c r="H42" i="15"/>
  <c r="I42" i="15"/>
  <c r="J42" i="15"/>
  <c r="A43" i="15"/>
  <c r="B43" i="15"/>
  <c r="C43" i="15"/>
  <c r="D43" i="15"/>
  <c r="E43" i="15"/>
  <c r="F43" i="15"/>
  <c r="G43" i="15"/>
  <c r="H43" i="15"/>
  <c r="I43" i="15"/>
  <c r="J43" i="15"/>
  <c r="A44" i="15"/>
  <c r="B44" i="15"/>
  <c r="C44" i="15"/>
  <c r="D44" i="15"/>
  <c r="E44" i="15"/>
  <c r="F44" i="15"/>
  <c r="G44" i="15"/>
  <c r="H44" i="15"/>
  <c r="I44" i="15"/>
  <c r="J44" i="15"/>
  <c r="A45" i="15"/>
  <c r="B45" i="15"/>
  <c r="C45" i="15"/>
  <c r="D45" i="15"/>
  <c r="E45" i="15"/>
  <c r="F45" i="15"/>
  <c r="G45" i="15"/>
  <c r="H45" i="15"/>
  <c r="I45" i="15"/>
  <c r="J45" i="15"/>
  <c r="A46" i="15"/>
  <c r="B46" i="15"/>
  <c r="C46" i="15"/>
  <c r="D46" i="15"/>
  <c r="E46" i="15"/>
  <c r="F46" i="15"/>
  <c r="G46" i="15"/>
  <c r="H46" i="15"/>
  <c r="I46" i="15"/>
  <c r="J46" i="15"/>
  <c r="A47" i="15"/>
  <c r="B47" i="15"/>
  <c r="C47" i="15"/>
  <c r="D47" i="15"/>
  <c r="E47" i="15"/>
  <c r="F47" i="15"/>
  <c r="G47" i="15"/>
  <c r="H47" i="15"/>
  <c r="I47" i="15"/>
  <c r="J47" i="15"/>
  <c r="A48" i="15"/>
  <c r="B48" i="15"/>
  <c r="C48" i="15"/>
  <c r="D48" i="15"/>
  <c r="E48" i="15"/>
  <c r="F48" i="15"/>
  <c r="G48" i="15"/>
  <c r="H48" i="15"/>
  <c r="I48" i="15"/>
  <c r="J48" i="15"/>
  <c r="A49" i="15"/>
  <c r="B49" i="15"/>
  <c r="C49" i="15"/>
  <c r="D49" i="15"/>
  <c r="E49" i="15"/>
  <c r="F49" i="15"/>
  <c r="G49" i="15"/>
  <c r="H49" i="15"/>
  <c r="I49" i="15"/>
  <c r="J49" i="15"/>
  <c r="A50" i="15"/>
  <c r="B50" i="15"/>
  <c r="C50" i="15"/>
  <c r="D50" i="15"/>
  <c r="E50" i="15"/>
  <c r="F50" i="15"/>
  <c r="G50" i="15"/>
  <c r="H50" i="15"/>
  <c r="I50" i="15"/>
  <c r="J50" i="15"/>
  <c r="A51" i="15"/>
  <c r="B51" i="15"/>
  <c r="C51" i="15"/>
  <c r="D51" i="15"/>
  <c r="E51" i="15"/>
  <c r="F51" i="15"/>
  <c r="G51" i="15"/>
  <c r="H51" i="15"/>
  <c r="I51" i="15"/>
  <c r="J51" i="15"/>
  <c r="A52" i="15"/>
  <c r="B52" i="15"/>
  <c r="C52" i="15"/>
  <c r="D52" i="15"/>
  <c r="E52" i="15"/>
  <c r="F52" i="15"/>
  <c r="G52" i="15"/>
  <c r="H52" i="15"/>
  <c r="I52" i="15"/>
  <c r="J52" i="15"/>
  <c r="A53" i="15"/>
  <c r="B53" i="15"/>
  <c r="C53" i="15"/>
  <c r="D53" i="15"/>
  <c r="E53" i="15"/>
  <c r="F53" i="15"/>
  <c r="G53" i="15"/>
  <c r="H53" i="15"/>
  <c r="I53" i="15"/>
  <c r="J53" i="15"/>
  <c r="A54" i="15"/>
  <c r="B54" i="15"/>
  <c r="C54" i="15"/>
  <c r="D54" i="15"/>
  <c r="E54" i="15"/>
  <c r="F54" i="15"/>
  <c r="G54" i="15"/>
  <c r="H54" i="15"/>
  <c r="I54" i="15"/>
  <c r="J54" i="15"/>
  <c r="A55" i="15"/>
  <c r="B55" i="15"/>
  <c r="C55" i="15"/>
  <c r="D55" i="15"/>
  <c r="E55" i="15"/>
  <c r="F55" i="15"/>
  <c r="G55" i="15"/>
  <c r="H55" i="15"/>
  <c r="I55" i="15"/>
  <c r="J55" i="15"/>
  <c r="A56" i="15"/>
  <c r="B56" i="15"/>
  <c r="C56" i="15"/>
  <c r="D56" i="15"/>
  <c r="E56" i="15"/>
  <c r="F56" i="15"/>
  <c r="G56" i="15"/>
  <c r="H56" i="15"/>
  <c r="I56" i="15"/>
  <c r="J56" i="15"/>
  <c r="A57" i="15"/>
  <c r="B57" i="15"/>
  <c r="C57" i="15"/>
  <c r="D57" i="15"/>
  <c r="E57" i="15"/>
  <c r="F57" i="15"/>
  <c r="G57" i="15"/>
  <c r="H57" i="15"/>
  <c r="I57" i="15"/>
  <c r="J57" i="15"/>
  <c r="A58" i="15"/>
  <c r="B58" i="15"/>
  <c r="C58" i="15"/>
  <c r="D58" i="15"/>
  <c r="E58" i="15"/>
  <c r="F58" i="15"/>
  <c r="G58" i="15"/>
  <c r="H58" i="15"/>
  <c r="I58" i="15"/>
  <c r="J58" i="15"/>
  <c r="A59" i="15"/>
  <c r="B59" i="15"/>
  <c r="C59" i="15"/>
  <c r="D59" i="15"/>
  <c r="E59" i="15"/>
  <c r="F59" i="15"/>
  <c r="G59" i="15"/>
  <c r="H59" i="15"/>
  <c r="I59" i="15"/>
  <c r="J59" i="15"/>
  <c r="A60" i="15"/>
  <c r="B60" i="15"/>
  <c r="C60" i="15"/>
  <c r="D60" i="15"/>
  <c r="E60" i="15"/>
  <c r="F60" i="15"/>
  <c r="G60" i="15"/>
  <c r="H60" i="15"/>
  <c r="I60" i="15"/>
  <c r="J60" i="15"/>
  <c r="A61" i="15"/>
  <c r="B61" i="15"/>
  <c r="C61" i="15"/>
  <c r="D61" i="15"/>
  <c r="E61" i="15"/>
  <c r="F61" i="15"/>
  <c r="G61" i="15"/>
  <c r="H61" i="15"/>
  <c r="I61" i="15"/>
  <c r="J61" i="15"/>
  <c r="A62" i="15"/>
  <c r="B62" i="15"/>
  <c r="C62" i="15"/>
  <c r="D62" i="15"/>
  <c r="E62" i="15"/>
  <c r="F62" i="15"/>
  <c r="G62" i="15"/>
  <c r="H62" i="15"/>
  <c r="I62" i="15"/>
  <c r="J62" i="15"/>
  <c r="A63" i="15"/>
  <c r="B63" i="15"/>
  <c r="C63" i="15"/>
  <c r="D63" i="15"/>
  <c r="E63" i="15"/>
  <c r="F63" i="15"/>
  <c r="G63" i="15"/>
  <c r="H63" i="15"/>
  <c r="I63" i="15"/>
  <c r="J63" i="15"/>
  <c r="A64" i="15"/>
  <c r="B64" i="15"/>
  <c r="C64" i="15"/>
  <c r="D64" i="15"/>
  <c r="E64" i="15"/>
  <c r="F64" i="15"/>
  <c r="G64" i="15"/>
  <c r="H64" i="15"/>
  <c r="I64" i="15"/>
  <c r="J64" i="15"/>
  <c r="A65" i="15"/>
  <c r="B65" i="15"/>
  <c r="C65" i="15"/>
  <c r="D65" i="15"/>
  <c r="E65" i="15"/>
  <c r="F65" i="15"/>
  <c r="G65" i="15"/>
  <c r="H65" i="15"/>
  <c r="I65" i="15"/>
  <c r="J65" i="15"/>
  <c r="A66" i="15"/>
  <c r="B66" i="15"/>
  <c r="C66" i="15"/>
  <c r="D66" i="15"/>
  <c r="E66" i="15"/>
  <c r="F66" i="15"/>
  <c r="G66" i="15"/>
  <c r="H66" i="15"/>
  <c r="I66" i="15"/>
  <c r="J66" i="15"/>
  <c r="A67" i="15"/>
  <c r="B67" i="15"/>
  <c r="C67" i="15"/>
  <c r="D67" i="15"/>
  <c r="E67" i="15"/>
  <c r="F67" i="15"/>
  <c r="G67" i="15"/>
  <c r="H67" i="15"/>
  <c r="I67" i="15"/>
  <c r="J67" i="15"/>
  <c r="A68" i="15"/>
  <c r="B68" i="15"/>
  <c r="C68" i="15"/>
  <c r="D68" i="15"/>
  <c r="E68" i="15"/>
  <c r="F68" i="15"/>
  <c r="G68" i="15"/>
  <c r="H68" i="15"/>
  <c r="I68" i="15"/>
  <c r="J68" i="15"/>
  <c r="A69" i="15"/>
  <c r="B69" i="15"/>
  <c r="C69" i="15"/>
  <c r="D69" i="15"/>
  <c r="E69" i="15"/>
  <c r="F69" i="15"/>
  <c r="G69" i="15"/>
  <c r="H69" i="15"/>
  <c r="I69" i="15"/>
  <c r="J69" i="15"/>
  <c r="A70" i="15"/>
  <c r="B70" i="15"/>
  <c r="C70" i="15"/>
  <c r="D70" i="15"/>
  <c r="E70" i="15"/>
  <c r="F70" i="15"/>
  <c r="G70" i="15"/>
  <c r="H70" i="15"/>
  <c r="I70" i="15"/>
  <c r="J70" i="15"/>
  <c r="A71" i="15"/>
  <c r="B71" i="15"/>
  <c r="C71" i="15"/>
  <c r="D71" i="15"/>
  <c r="E71" i="15"/>
  <c r="F71" i="15"/>
  <c r="G71" i="15"/>
  <c r="H71" i="15"/>
  <c r="I71" i="15"/>
  <c r="J71" i="15"/>
  <c r="A72" i="15"/>
  <c r="B72" i="15"/>
  <c r="C72" i="15"/>
  <c r="D72" i="15"/>
  <c r="E72" i="15"/>
  <c r="F72" i="15"/>
  <c r="G72" i="15"/>
  <c r="H72" i="15"/>
  <c r="I72" i="15"/>
  <c r="J72" i="15"/>
  <c r="A73" i="15"/>
  <c r="B73" i="15"/>
  <c r="C73" i="15"/>
  <c r="D73" i="15"/>
  <c r="E73" i="15"/>
  <c r="F73" i="15"/>
  <c r="G73" i="15"/>
  <c r="H73" i="15"/>
  <c r="I73" i="15"/>
  <c r="J73" i="15"/>
  <c r="A74" i="15"/>
  <c r="B74" i="15"/>
  <c r="C74" i="15"/>
  <c r="D74" i="15"/>
  <c r="E74" i="15"/>
  <c r="F74" i="15"/>
  <c r="G74" i="15"/>
  <c r="H74" i="15"/>
  <c r="I74" i="15"/>
  <c r="J74" i="15"/>
  <c r="A75" i="15"/>
  <c r="B75" i="15"/>
  <c r="C75" i="15"/>
  <c r="D75" i="15"/>
  <c r="E75" i="15"/>
  <c r="F75" i="15"/>
  <c r="G75" i="15"/>
  <c r="H75" i="15"/>
  <c r="I75" i="15"/>
  <c r="J75" i="15"/>
  <c r="A76" i="15"/>
  <c r="B76" i="15"/>
  <c r="C76" i="15"/>
  <c r="D76" i="15"/>
  <c r="E76" i="15"/>
  <c r="F76" i="15"/>
  <c r="G76" i="15"/>
  <c r="H76" i="15"/>
  <c r="I76" i="15"/>
  <c r="J76" i="15"/>
  <c r="A77" i="15"/>
  <c r="B77" i="15"/>
  <c r="C77" i="15"/>
  <c r="D77" i="15"/>
  <c r="E77" i="15"/>
  <c r="F77" i="15"/>
  <c r="G77" i="15"/>
  <c r="H77" i="15"/>
  <c r="I77" i="15"/>
  <c r="J77" i="15"/>
  <c r="A78" i="15"/>
  <c r="B78" i="15"/>
  <c r="C78" i="15"/>
  <c r="D78" i="15"/>
  <c r="E78" i="15"/>
  <c r="F78" i="15"/>
  <c r="G78" i="15"/>
  <c r="H78" i="15"/>
  <c r="I78" i="15"/>
  <c r="J78" i="15"/>
  <c r="A79" i="15"/>
  <c r="B79" i="15"/>
  <c r="C79" i="15"/>
  <c r="D79" i="15"/>
  <c r="E79" i="15"/>
  <c r="F79" i="15"/>
  <c r="G79" i="15"/>
  <c r="H79" i="15"/>
  <c r="I79" i="15"/>
  <c r="J79" i="15"/>
  <c r="A80" i="15"/>
  <c r="B80" i="15"/>
  <c r="C80" i="15"/>
  <c r="D80" i="15"/>
  <c r="E80" i="15"/>
  <c r="F80" i="15"/>
  <c r="G80" i="15"/>
  <c r="H80" i="15"/>
  <c r="I80" i="15"/>
  <c r="J80" i="15"/>
  <c r="A81" i="15"/>
  <c r="B81" i="15"/>
  <c r="C81" i="15"/>
  <c r="D81" i="15"/>
  <c r="E81" i="15"/>
  <c r="F81" i="15"/>
  <c r="G81" i="15"/>
  <c r="H81" i="15"/>
  <c r="I81" i="15"/>
  <c r="J81" i="15"/>
  <c r="A82" i="15"/>
  <c r="B82" i="15"/>
  <c r="C82" i="15"/>
  <c r="D82" i="15"/>
  <c r="E82" i="15"/>
  <c r="F82" i="15"/>
  <c r="G82" i="15"/>
  <c r="H82" i="15"/>
  <c r="I82" i="15"/>
  <c r="J82" i="15"/>
  <c r="A83" i="15"/>
  <c r="B83" i="15"/>
  <c r="C83" i="15"/>
  <c r="D83" i="15"/>
  <c r="E83" i="15"/>
  <c r="F83" i="15"/>
  <c r="G83" i="15"/>
  <c r="H83" i="15"/>
  <c r="I83" i="15"/>
  <c r="J83" i="15"/>
  <c r="A84" i="15"/>
  <c r="B84" i="15"/>
  <c r="C84" i="15"/>
  <c r="D84" i="15"/>
  <c r="E84" i="15"/>
  <c r="F84" i="15"/>
  <c r="G84" i="15"/>
  <c r="H84" i="15"/>
  <c r="I84" i="15"/>
  <c r="J84" i="15"/>
  <c r="A85" i="15"/>
  <c r="B85" i="15"/>
  <c r="C85" i="15"/>
  <c r="D85" i="15"/>
  <c r="E85" i="15"/>
  <c r="F85" i="15"/>
  <c r="G85" i="15"/>
  <c r="H85" i="15"/>
  <c r="I85" i="15"/>
  <c r="J85" i="15"/>
  <c r="A86" i="15"/>
  <c r="B86" i="15"/>
  <c r="C86" i="15"/>
  <c r="D86" i="15"/>
  <c r="E86" i="15"/>
  <c r="F86" i="15"/>
  <c r="G86" i="15"/>
  <c r="H86" i="15"/>
  <c r="I86" i="15"/>
  <c r="J86" i="15"/>
  <c r="A87" i="15"/>
  <c r="B87" i="15"/>
  <c r="C87" i="15"/>
  <c r="D87" i="15"/>
  <c r="E87" i="15"/>
  <c r="F87" i="15"/>
  <c r="G87" i="15"/>
  <c r="H87" i="15"/>
  <c r="I87" i="15"/>
  <c r="J87" i="15"/>
  <c r="A88" i="15"/>
  <c r="B88" i="15"/>
  <c r="C88" i="15"/>
  <c r="D88" i="15"/>
  <c r="E88" i="15"/>
  <c r="F88" i="15"/>
  <c r="G88" i="15"/>
  <c r="H88" i="15"/>
  <c r="I88" i="15"/>
  <c r="J88" i="15"/>
  <c r="A89" i="15"/>
  <c r="B89" i="15"/>
  <c r="C89" i="15"/>
  <c r="D89" i="15"/>
  <c r="E89" i="15"/>
  <c r="F89" i="15"/>
  <c r="G89" i="15"/>
  <c r="H89" i="15"/>
  <c r="I89" i="15"/>
  <c r="J89" i="15"/>
  <c r="A90" i="15"/>
  <c r="B90" i="15"/>
  <c r="C90" i="15"/>
  <c r="D90" i="15"/>
  <c r="E90" i="15"/>
  <c r="F90" i="15"/>
  <c r="G90" i="15"/>
  <c r="H90" i="15"/>
  <c r="I90" i="15"/>
  <c r="J90" i="15"/>
  <c r="A91" i="15"/>
  <c r="B91" i="15"/>
  <c r="C91" i="15"/>
  <c r="D91" i="15"/>
  <c r="E91" i="15"/>
  <c r="F91" i="15"/>
  <c r="G91" i="15"/>
  <c r="H91" i="15"/>
  <c r="I91" i="15"/>
  <c r="J91" i="15"/>
  <c r="A92" i="15"/>
  <c r="B92" i="15"/>
  <c r="C92" i="15"/>
  <c r="D92" i="15"/>
  <c r="E92" i="15"/>
  <c r="F92" i="15"/>
  <c r="G92" i="15"/>
  <c r="H92" i="15"/>
  <c r="I92" i="15"/>
  <c r="J92" i="15"/>
  <c r="A93" i="15"/>
  <c r="B93" i="15"/>
  <c r="C93" i="15"/>
  <c r="D93" i="15"/>
  <c r="E93" i="15"/>
  <c r="F93" i="15"/>
  <c r="G93" i="15"/>
  <c r="H93" i="15"/>
  <c r="I93" i="15"/>
  <c r="J93" i="15"/>
  <c r="A94" i="15"/>
  <c r="B94" i="15"/>
  <c r="C94" i="15"/>
  <c r="D94" i="15"/>
  <c r="E94" i="15"/>
  <c r="F94" i="15"/>
  <c r="G94" i="15"/>
  <c r="H94" i="15"/>
  <c r="I94" i="15"/>
  <c r="J94" i="15"/>
  <c r="A95" i="15"/>
  <c r="B95" i="15"/>
  <c r="C95" i="15"/>
  <c r="D95" i="15"/>
  <c r="E95" i="15"/>
  <c r="F95" i="15"/>
  <c r="G95" i="15"/>
  <c r="H95" i="15"/>
  <c r="I95" i="15"/>
  <c r="J95" i="15"/>
  <c r="A96" i="15"/>
  <c r="B96" i="15"/>
  <c r="C96" i="15"/>
  <c r="D96" i="15"/>
  <c r="E96" i="15"/>
  <c r="F96" i="15"/>
  <c r="G96" i="15"/>
  <c r="H96" i="15"/>
  <c r="I96" i="15"/>
  <c r="J96" i="15"/>
  <c r="A97" i="15"/>
  <c r="B97" i="15"/>
  <c r="C97" i="15"/>
  <c r="D97" i="15"/>
  <c r="E97" i="15"/>
  <c r="F97" i="15"/>
  <c r="G97" i="15"/>
  <c r="H97" i="15"/>
  <c r="I97" i="15"/>
  <c r="J97" i="15"/>
  <c r="A98" i="15"/>
  <c r="B98" i="15"/>
  <c r="C98" i="15"/>
  <c r="D98" i="15"/>
  <c r="E98" i="15"/>
  <c r="F98" i="15"/>
  <c r="G98" i="15"/>
  <c r="H98" i="15"/>
  <c r="I98" i="15"/>
  <c r="J98" i="15"/>
  <c r="A99" i="15"/>
  <c r="B99" i="15"/>
  <c r="C99" i="15"/>
  <c r="D99" i="15"/>
  <c r="E99" i="15"/>
  <c r="F99" i="15"/>
  <c r="G99" i="15"/>
  <c r="H99" i="15"/>
  <c r="I99" i="15"/>
  <c r="J99" i="15"/>
  <c r="A100" i="15"/>
  <c r="B100" i="15"/>
  <c r="C100" i="15"/>
  <c r="D100" i="15"/>
  <c r="E100" i="15"/>
  <c r="F100" i="15"/>
  <c r="G100" i="15"/>
  <c r="H100" i="15"/>
  <c r="I100" i="15"/>
  <c r="J100" i="15"/>
  <c r="A101" i="15"/>
  <c r="B101" i="15"/>
  <c r="C101" i="15"/>
  <c r="D101" i="15"/>
  <c r="E101" i="15"/>
  <c r="F101" i="15"/>
  <c r="G101" i="15"/>
  <c r="H101" i="15"/>
  <c r="I101" i="15"/>
  <c r="J101" i="15"/>
  <c r="A102" i="15"/>
  <c r="B102" i="15"/>
  <c r="C102" i="15"/>
  <c r="D102" i="15"/>
  <c r="E102" i="15"/>
  <c r="F102" i="15"/>
  <c r="G102" i="15"/>
  <c r="H102" i="15"/>
  <c r="I102" i="15"/>
  <c r="J102" i="15"/>
  <c r="A103" i="15"/>
  <c r="B103" i="15"/>
  <c r="C103" i="15"/>
  <c r="D103" i="15"/>
  <c r="E103" i="15"/>
  <c r="F103" i="15"/>
  <c r="G103" i="15"/>
  <c r="H103" i="15"/>
  <c r="I103" i="15"/>
  <c r="J103" i="15"/>
  <c r="A104" i="15"/>
  <c r="B104" i="15"/>
  <c r="C104" i="15"/>
  <c r="D104" i="15"/>
  <c r="E104" i="15"/>
  <c r="F104" i="15"/>
  <c r="G104" i="15"/>
  <c r="H104" i="15"/>
  <c r="I104" i="15"/>
  <c r="J104" i="15"/>
  <c r="A105" i="15"/>
  <c r="B105" i="15"/>
  <c r="C105" i="15"/>
  <c r="D105" i="15"/>
  <c r="E105" i="15"/>
  <c r="F105" i="15"/>
  <c r="G105" i="15"/>
  <c r="H105" i="15"/>
  <c r="I105" i="15"/>
  <c r="J105" i="15"/>
  <c r="A106" i="15"/>
  <c r="B106" i="15"/>
  <c r="C106" i="15"/>
  <c r="D106" i="15"/>
  <c r="E106" i="15"/>
  <c r="F106" i="15"/>
  <c r="G106" i="15"/>
  <c r="H106" i="15"/>
  <c r="I106" i="15"/>
  <c r="J106" i="15"/>
  <c r="A107" i="15"/>
  <c r="B107" i="15"/>
  <c r="C107" i="15"/>
  <c r="D107" i="15"/>
  <c r="E107" i="15"/>
  <c r="F107" i="15"/>
  <c r="G107" i="15"/>
  <c r="H107" i="15"/>
  <c r="I107" i="15"/>
  <c r="J107" i="15"/>
  <c r="A108" i="15"/>
  <c r="B108" i="15"/>
  <c r="C108" i="15"/>
  <c r="D108" i="15"/>
  <c r="E108" i="15"/>
  <c r="F108" i="15"/>
  <c r="G108" i="15"/>
  <c r="H108" i="15"/>
  <c r="I108" i="15"/>
  <c r="J108" i="15"/>
  <c r="A109" i="15"/>
  <c r="B109" i="15"/>
  <c r="C109" i="15"/>
  <c r="D109" i="15"/>
  <c r="E109" i="15"/>
  <c r="F109" i="15"/>
  <c r="G109" i="15"/>
  <c r="H109" i="15"/>
  <c r="I109" i="15"/>
  <c r="J109" i="15"/>
  <c r="A110" i="15"/>
  <c r="B110" i="15"/>
  <c r="C110" i="15"/>
  <c r="D110" i="15"/>
  <c r="E110" i="15"/>
  <c r="F110" i="15"/>
  <c r="G110" i="15"/>
  <c r="H110" i="15"/>
  <c r="I110" i="15"/>
  <c r="J110" i="15"/>
  <c r="A111" i="15"/>
  <c r="B111" i="15"/>
  <c r="C111" i="15"/>
  <c r="D111" i="15"/>
  <c r="E111" i="15"/>
  <c r="F111" i="15"/>
  <c r="G111" i="15"/>
  <c r="H111" i="15"/>
  <c r="I111" i="15"/>
  <c r="J111" i="15"/>
  <c r="A112" i="15"/>
  <c r="B112" i="15"/>
  <c r="C112" i="15"/>
  <c r="D112" i="15"/>
  <c r="E112" i="15"/>
  <c r="F112" i="15"/>
  <c r="G112" i="15"/>
  <c r="H112" i="15"/>
  <c r="I112" i="15"/>
  <c r="J112" i="15"/>
  <c r="A113" i="15"/>
  <c r="B113" i="15"/>
  <c r="C113" i="15"/>
  <c r="D113" i="15"/>
  <c r="E113" i="15"/>
  <c r="F113" i="15"/>
  <c r="G113" i="15"/>
  <c r="H113" i="15"/>
  <c r="I113" i="15"/>
  <c r="J113" i="15"/>
  <c r="A114" i="15"/>
  <c r="B114" i="15"/>
  <c r="C114" i="15"/>
  <c r="D114" i="15"/>
  <c r="E114" i="15"/>
  <c r="F114" i="15"/>
  <c r="G114" i="15"/>
  <c r="H114" i="15"/>
  <c r="I114" i="15"/>
  <c r="J114" i="15"/>
  <c r="A115" i="15"/>
  <c r="B115" i="15"/>
  <c r="C115" i="15"/>
  <c r="D115" i="15"/>
  <c r="E115" i="15"/>
  <c r="F115" i="15"/>
  <c r="G115" i="15"/>
  <c r="H115" i="15"/>
  <c r="I115" i="15"/>
  <c r="J115" i="15"/>
  <c r="A116" i="15"/>
  <c r="B116" i="15"/>
  <c r="C116" i="15"/>
  <c r="D116" i="15"/>
  <c r="E116" i="15"/>
  <c r="F116" i="15"/>
  <c r="G116" i="15"/>
  <c r="H116" i="15"/>
  <c r="I116" i="15"/>
  <c r="J116" i="15"/>
  <c r="A117" i="15"/>
  <c r="B117" i="15"/>
  <c r="C117" i="15"/>
  <c r="D117" i="15"/>
  <c r="E117" i="15"/>
  <c r="F117" i="15"/>
  <c r="G117" i="15"/>
  <c r="H117" i="15"/>
  <c r="I117" i="15"/>
  <c r="J117" i="15"/>
  <c r="A118" i="15"/>
  <c r="B118" i="15"/>
  <c r="C118" i="15"/>
  <c r="D118" i="15"/>
  <c r="E118" i="15"/>
  <c r="F118" i="15"/>
  <c r="G118" i="15"/>
  <c r="H118" i="15"/>
  <c r="I118" i="15"/>
  <c r="J118" i="15"/>
  <c r="A119" i="15"/>
  <c r="B119" i="15"/>
  <c r="C119" i="15"/>
  <c r="D119" i="15"/>
  <c r="E119" i="15"/>
  <c r="F119" i="15"/>
  <c r="G119" i="15"/>
  <c r="H119" i="15"/>
  <c r="I119" i="15"/>
  <c r="J119" i="15"/>
  <c r="A120" i="15"/>
  <c r="B120" i="15"/>
  <c r="C120" i="15"/>
  <c r="D120" i="15"/>
  <c r="E120" i="15"/>
  <c r="F120" i="15"/>
  <c r="G120" i="15"/>
  <c r="H120" i="15"/>
  <c r="I120" i="15"/>
  <c r="J120" i="15"/>
  <c r="A121" i="15"/>
  <c r="B121" i="15"/>
  <c r="C121" i="15"/>
  <c r="D121" i="15"/>
  <c r="E121" i="15"/>
  <c r="F121" i="15"/>
  <c r="G121" i="15"/>
  <c r="H121" i="15"/>
  <c r="I121" i="15"/>
  <c r="J121" i="15"/>
  <c r="A122" i="15"/>
  <c r="B122" i="15"/>
  <c r="C122" i="15"/>
  <c r="D122" i="15"/>
  <c r="E122" i="15"/>
  <c r="F122" i="15"/>
  <c r="G122" i="15"/>
  <c r="H122" i="15"/>
  <c r="I122" i="15"/>
  <c r="J122" i="15"/>
  <c r="A123" i="15"/>
  <c r="B123" i="15"/>
  <c r="C123" i="15"/>
  <c r="D123" i="15"/>
  <c r="E123" i="15"/>
  <c r="F123" i="15"/>
  <c r="G123" i="15"/>
  <c r="H123" i="15"/>
  <c r="I123" i="15"/>
  <c r="J123" i="15"/>
  <c r="A124" i="15"/>
  <c r="B124" i="15"/>
  <c r="C124" i="15"/>
  <c r="D124" i="15"/>
  <c r="E124" i="15"/>
  <c r="F124" i="15"/>
  <c r="G124" i="15"/>
  <c r="H124" i="15"/>
  <c r="I124" i="15"/>
  <c r="J124" i="15"/>
  <c r="A125" i="15"/>
  <c r="B125" i="15"/>
  <c r="C125" i="15"/>
  <c r="D125" i="15"/>
  <c r="E125" i="15"/>
  <c r="F125" i="15"/>
  <c r="G125" i="15"/>
  <c r="H125" i="15"/>
  <c r="I125" i="15"/>
  <c r="J125" i="15"/>
  <c r="A126" i="15"/>
  <c r="B126" i="15"/>
  <c r="C126" i="15"/>
  <c r="D126" i="15"/>
  <c r="E126" i="15"/>
  <c r="F126" i="15"/>
  <c r="G126" i="15"/>
  <c r="H126" i="15"/>
  <c r="I126" i="15"/>
  <c r="J126" i="15"/>
  <c r="A127" i="15"/>
  <c r="B127" i="15"/>
  <c r="C127" i="15"/>
  <c r="D127" i="15"/>
  <c r="E127" i="15"/>
  <c r="F127" i="15"/>
  <c r="G127" i="15"/>
  <c r="H127" i="15"/>
  <c r="I127" i="15"/>
  <c r="J127" i="15"/>
  <c r="A128" i="15"/>
  <c r="B128" i="15"/>
  <c r="C128" i="15"/>
  <c r="D128" i="15"/>
  <c r="E128" i="15"/>
  <c r="F128" i="15"/>
  <c r="G128" i="15"/>
  <c r="H128" i="15"/>
  <c r="I128" i="15"/>
  <c r="J128" i="15"/>
  <c r="A129" i="15"/>
  <c r="B129" i="15"/>
  <c r="C129" i="15"/>
  <c r="D129" i="15"/>
  <c r="E129" i="15"/>
  <c r="F129" i="15"/>
  <c r="G129" i="15"/>
  <c r="H129" i="15"/>
  <c r="I129" i="15"/>
  <c r="J129" i="15"/>
  <c r="A130" i="15"/>
  <c r="B130" i="15"/>
  <c r="C130" i="15"/>
  <c r="D130" i="15"/>
  <c r="E130" i="15"/>
  <c r="F130" i="15"/>
  <c r="G130" i="15"/>
  <c r="H130" i="15"/>
  <c r="I130" i="15"/>
  <c r="J130" i="15"/>
  <c r="A131" i="15"/>
  <c r="B131" i="15"/>
  <c r="C131" i="15"/>
  <c r="D131" i="15"/>
  <c r="E131" i="15"/>
  <c r="F131" i="15"/>
  <c r="G131" i="15"/>
  <c r="H131" i="15"/>
  <c r="I131" i="15"/>
  <c r="J131" i="15"/>
  <c r="A132" i="15"/>
  <c r="B132" i="15"/>
  <c r="C132" i="15"/>
  <c r="D132" i="15"/>
  <c r="E132" i="15"/>
  <c r="F132" i="15"/>
  <c r="G132" i="15"/>
  <c r="H132" i="15"/>
  <c r="I132" i="15"/>
  <c r="J132" i="15"/>
  <c r="A133" i="15"/>
  <c r="B133" i="15"/>
  <c r="C133" i="15"/>
  <c r="D133" i="15"/>
  <c r="E133" i="15"/>
  <c r="F133" i="15"/>
  <c r="G133" i="15"/>
  <c r="H133" i="15"/>
  <c r="I133" i="15"/>
  <c r="J133" i="15"/>
  <c r="A134" i="15"/>
  <c r="B134" i="15"/>
  <c r="C134" i="15"/>
  <c r="D134" i="15"/>
  <c r="E134" i="15"/>
  <c r="F134" i="15"/>
  <c r="G134" i="15"/>
  <c r="H134" i="15"/>
  <c r="I134" i="15"/>
  <c r="J134" i="15"/>
  <c r="A135" i="15"/>
  <c r="B135" i="15"/>
  <c r="C135" i="15"/>
  <c r="D135" i="15"/>
  <c r="E135" i="15"/>
  <c r="F135" i="15"/>
  <c r="G135" i="15"/>
  <c r="H135" i="15"/>
  <c r="I135" i="15"/>
  <c r="J135" i="15"/>
  <c r="A136" i="15"/>
  <c r="B136" i="15"/>
  <c r="C136" i="15"/>
  <c r="D136" i="15"/>
  <c r="E136" i="15"/>
  <c r="F136" i="15"/>
  <c r="G136" i="15"/>
  <c r="H136" i="15"/>
  <c r="I136" i="15"/>
  <c r="J136" i="15"/>
  <c r="A137" i="15"/>
  <c r="B137" i="15"/>
  <c r="C137" i="15"/>
  <c r="D137" i="15"/>
  <c r="E137" i="15"/>
  <c r="F137" i="15"/>
  <c r="G137" i="15"/>
  <c r="H137" i="15"/>
  <c r="I137" i="15"/>
  <c r="J137" i="15"/>
  <c r="A138" i="15"/>
  <c r="B138" i="15"/>
  <c r="C138" i="15"/>
  <c r="D138" i="15"/>
  <c r="E138" i="15"/>
  <c r="F138" i="15"/>
  <c r="G138" i="15"/>
  <c r="H138" i="15"/>
  <c r="I138" i="15"/>
  <c r="J138" i="15"/>
  <c r="A139" i="15"/>
  <c r="B139" i="15"/>
  <c r="C139" i="15"/>
  <c r="D139" i="15"/>
  <c r="E139" i="15"/>
  <c r="F139" i="15"/>
  <c r="G139" i="15"/>
  <c r="H139" i="15"/>
  <c r="I139" i="15"/>
  <c r="J139" i="15"/>
  <c r="A140" i="15"/>
  <c r="B140" i="15"/>
  <c r="C140" i="15"/>
  <c r="D140" i="15"/>
  <c r="E140" i="15"/>
  <c r="F140" i="15"/>
  <c r="G140" i="15"/>
  <c r="H140" i="15"/>
  <c r="I140" i="15"/>
  <c r="J140" i="15"/>
  <c r="A141" i="15"/>
  <c r="B141" i="15"/>
  <c r="C141" i="15"/>
  <c r="D141" i="15"/>
  <c r="E141" i="15"/>
  <c r="F141" i="15"/>
  <c r="G141" i="15"/>
  <c r="H141" i="15"/>
  <c r="I141" i="15"/>
  <c r="J141" i="15"/>
  <c r="A142" i="15"/>
  <c r="B142" i="15"/>
  <c r="C142" i="15"/>
  <c r="D142" i="15"/>
  <c r="E142" i="15"/>
  <c r="F142" i="15"/>
  <c r="G142" i="15"/>
  <c r="H142" i="15"/>
  <c r="I142" i="15"/>
  <c r="J142" i="15"/>
  <c r="A143" i="15"/>
  <c r="B143" i="15"/>
  <c r="C143" i="15"/>
  <c r="D143" i="15"/>
  <c r="E143" i="15"/>
  <c r="F143" i="15"/>
  <c r="G143" i="15"/>
  <c r="H143" i="15"/>
  <c r="I143" i="15"/>
  <c r="J143" i="15"/>
  <c r="A144" i="15"/>
  <c r="B144" i="15"/>
  <c r="C144" i="15"/>
  <c r="D144" i="15"/>
  <c r="E144" i="15"/>
  <c r="F144" i="15"/>
  <c r="G144" i="15"/>
  <c r="H144" i="15"/>
  <c r="I144" i="15"/>
  <c r="J144" i="15"/>
  <c r="A145" i="15"/>
  <c r="B145" i="15"/>
  <c r="C145" i="15"/>
  <c r="D145" i="15"/>
  <c r="E145" i="15"/>
  <c r="F145" i="15"/>
  <c r="G145" i="15"/>
  <c r="H145" i="15"/>
  <c r="I145" i="15"/>
  <c r="J145" i="15"/>
  <c r="A146" i="15"/>
  <c r="B146" i="15"/>
  <c r="C146" i="15"/>
  <c r="D146" i="15"/>
  <c r="E146" i="15"/>
  <c r="F146" i="15"/>
  <c r="G146" i="15"/>
  <c r="H146" i="15"/>
  <c r="I146" i="15"/>
  <c r="J146" i="15"/>
  <c r="A147" i="15"/>
  <c r="B147" i="15"/>
  <c r="C147" i="15"/>
  <c r="D147" i="15"/>
  <c r="E147" i="15"/>
  <c r="F147" i="15"/>
  <c r="G147" i="15"/>
  <c r="H147" i="15"/>
  <c r="I147" i="15"/>
  <c r="J147" i="15"/>
  <c r="A148" i="15"/>
  <c r="B148" i="15"/>
  <c r="C148" i="15"/>
  <c r="D148" i="15"/>
  <c r="E148" i="15"/>
  <c r="F148" i="15"/>
  <c r="G148" i="15"/>
  <c r="H148" i="15"/>
  <c r="I148" i="15"/>
  <c r="J148" i="15"/>
  <c r="A149" i="15"/>
  <c r="B149" i="15"/>
  <c r="C149" i="15"/>
  <c r="D149" i="15"/>
  <c r="E149" i="15"/>
  <c r="F149" i="15"/>
  <c r="G149" i="15"/>
  <c r="H149" i="15"/>
  <c r="I149" i="15"/>
  <c r="J149" i="15"/>
  <c r="A150" i="15"/>
  <c r="B150" i="15"/>
  <c r="C150" i="15"/>
  <c r="D150" i="15"/>
  <c r="E150" i="15"/>
  <c r="F150" i="15"/>
  <c r="G150" i="15"/>
  <c r="H150" i="15"/>
  <c r="I150" i="15"/>
  <c r="J150" i="15"/>
  <c r="A151" i="15"/>
  <c r="B151" i="15"/>
  <c r="C151" i="15"/>
  <c r="D151" i="15"/>
  <c r="E151" i="15"/>
  <c r="F151" i="15"/>
  <c r="G151" i="15"/>
  <c r="H151" i="15"/>
  <c r="I151" i="15"/>
  <c r="J151" i="15"/>
  <c r="A152" i="15"/>
  <c r="B152" i="15"/>
  <c r="C152" i="15"/>
  <c r="D152" i="15"/>
  <c r="E152" i="15"/>
  <c r="F152" i="15"/>
  <c r="G152" i="15"/>
  <c r="H152" i="15"/>
  <c r="I152" i="15"/>
  <c r="J152" i="15"/>
  <c r="A153" i="15"/>
  <c r="B153" i="15"/>
  <c r="C153" i="15"/>
  <c r="D153" i="15"/>
  <c r="E153" i="15"/>
  <c r="F153" i="15"/>
  <c r="G153" i="15"/>
  <c r="H153" i="15"/>
  <c r="I153" i="15"/>
  <c r="J153" i="15"/>
  <c r="A154" i="15"/>
  <c r="B154" i="15"/>
  <c r="C154" i="15"/>
  <c r="D154" i="15"/>
  <c r="E154" i="15"/>
  <c r="F154" i="15"/>
  <c r="G154" i="15"/>
  <c r="H154" i="15"/>
  <c r="I154" i="15"/>
  <c r="J154" i="15"/>
  <c r="A155" i="15"/>
  <c r="B155" i="15"/>
  <c r="C155" i="15"/>
  <c r="D155" i="15"/>
  <c r="E155" i="15"/>
  <c r="F155" i="15"/>
  <c r="G155" i="15"/>
  <c r="H155" i="15"/>
  <c r="I155" i="15"/>
  <c r="J155" i="15"/>
  <c r="A156" i="15"/>
  <c r="B156" i="15"/>
  <c r="C156" i="15"/>
  <c r="D156" i="15"/>
  <c r="E156" i="15"/>
  <c r="F156" i="15"/>
  <c r="G156" i="15"/>
  <c r="H156" i="15"/>
  <c r="I156" i="15"/>
  <c r="J156" i="15"/>
  <c r="A157" i="15"/>
  <c r="B157" i="15"/>
  <c r="C157" i="15"/>
  <c r="D157" i="15"/>
  <c r="E157" i="15"/>
  <c r="F157" i="15"/>
  <c r="G157" i="15"/>
  <c r="H157" i="15"/>
  <c r="I157" i="15"/>
  <c r="J157" i="15"/>
  <c r="A158" i="15"/>
  <c r="B158" i="15"/>
  <c r="C158" i="15"/>
  <c r="D158" i="15"/>
  <c r="E158" i="15"/>
  <c r="F158" i="15"/>
  <c r="G158" i="15"/>
  <c r="H158" i="15"/>
  <c r="I158" i="15"/>
  <c r="J158" i="15"/>
  <c r="A159" i="15"/>
  <c r="B159" i="15"/>
  <c r="C159" i="15"/>
  <c r="D159" i="15"/>
  <c r="E159" i="15"/>
  <c r="F159" i="15"/>
  <c r="G159" i="15"/>
  <c r="H159" i="15"/>
  <c r="I159" i="15"/>
  <c r="J159" i="15"/>
  <c r="A160" i="15"/>
  <c r="B160" i="15"/>
  <c r="C160" i="15"/>
  <c r="D160" i="15"/>
  <c r="E160" i="15"/>
  <c r="F160" i="15"/>
  <c r="G160" i="15"/>
  <c r="H160" i="15"/>
  <c r="I160" i="15"/>
  <c r="J160" i="15"/>
  <c r="A161" i="15"/>
  <c r="B161" i="15"/>
  <c r="C161" i="15"/>
  <c r="D161" i="15"/>
  <c r="E161" i="15"/>
  <c r="F161" i="15"/>
  <c r="G161" i="15"/>
  <c r="H161" i="15"/>
  <c r="I161" i="15"/>
  <c r="J161" i="15"/>
  <c r="A162" i="15"/>
  <c r="B162" i="15"/>
  <c r="C162" i="15"/>
  <c r="D162" i="15"/>
  <c r="E162" i="15"/>
  <c r="F162" i="15"/>
  <c r="G162" i="15"/>
  <c r="H162" i="15"/>
  <c r="I162" i="15"/>
  <c r="J162" i="15"/>
  <c r="A163" i="15"/>
  <c r="B163" i="15"/>
  <c r="C163" i="15"/>
  <c r="D163" i="15"/>
  <c r="E163" i="15"/>
  <c r="F163" i="15"/>
  <c r="G163" i="15"/>
  <c r="H163" i="15"/>
  <c r="I163" i="15"/>
  <c r="J163" i="15"/>
  <c r="A164" i="15"/>
  <c r="B164" i="15"/>
  <c r="C164" i="15"/>
  <c r="D164" i="15"/>
  <c r="E164" i="15"/>
  <c r="F164" i="15"/>
  <c r="G164" i="15"/>
  <c r="H164" i="15"/>
  <c r="I164" i="15"/>
  <c r="J164" i="15"/>
  <c r="A165" i="15"/>
  <c r="B165" i="15"/>
  <c r="C165" i="15"/>
  <c r="D165" i="15"/>
  <c r="E165" i="15"/>
  <c r="F165" i="15"/>
  <c r="G165" i="15"/>
  <c r="H165" i="15"/>
  <c r="I165" i="15"/>
  <c r="J165" i="15"/>
  <c r="A166" i="15"/>
  <c r="B166" i="15"/>
  <c r="C166" i="15"/>
  <c r="D166" i="15"/>
  <c r="E166" i="15"/>
  <c r="F166" i="15"/>
  <c r="G166" i="15"/>
  <c r="H166" i="15"/>
  <c r="I166" i="15"/>
  <c r="J166" i="15"/>
  <c r="A167" i="15"/>
  <c r="B167" i="15"/>
  <c r="C167" i="15"/>
  <c r="D167" i="15"/>
  <c r="E167" i="15"/>
  <c r="F167" i="15"/>
  <c r="G167" i="15"/>
  <c r="H167" i="15"/>
  <c r="I167" i="15"/>
  <c r="J167" i="15"/>
  <c r="A168" i="15"/>
  <c r="B168" i="15"/>
  <c r="C168" i="15"/>
  <c r="D168" i="15"/>
  <c r="E168" i="15"/>
  <c r="F168" i="15"/>
  <c r="G168" i="15"/>
  <c r="H168" i="15"/>
  <c r="I168" i="15"/>
  <c r="J168" i="15"/>
  <c r="A169" i="15"/>
  <c r="B169" i="15"/>
  <c r="C169" i="15"/>
  <c r="D169" i="15"/>
  <c r="E169" i="15"/>
  <c r="F169" i="15"/>
  <c r="G169" i="15"/>
  <c r="H169" i="15"/>
  <c r="I169" i="15"/>
  <c r="J169" i="15"/>
  <c r="A170" i="15"/>
  <c r="B170" i="15"/>
  <c r="C170" i="15"/>
  <c r="D170" i="15"/>
  <c r="E170" i="15"/>
  <c r="F170" i="15"/>
  <c r="G170" i="15"/>
  <c r="H170" i="15"/>
  <c r="I170" i="15"/>
  <c r="J170" i="15"/>
  <c r="A171" i="15"/>
  <c r="B171" i="15"/>
  <c r="C171" i="15"/>
  <c r="D171" i="15"/>
  <c r="E171" i="15"/>
  <c r="F171" i="15"/>
  <c r="G171" i="15"/>
  <c r="H171" i="15"/>
  <c r="I171" i="15"/>
  <c r="J171" i="15"/>
  <c r="A172" i="15"/>
  <c r="B172" i="15"/>
  <c r="C172" i="15"/>
  <c r="D172" i="15"/>
  <c r="E172" i="15"/>
  <c r="F172" i="15"/>
  <c r="G172" i="15"/>
  <c r="H172" i="15"/>
  <c r="I172" i="15"/>
  <c r="J172" i="15"/>
  <c r="A173" i="15"/>
  <c r="B173" i="15"/>
  <c r="C173" i="15"/>
  <c r="D173" i="15"/>
  <c r="E173" i="15"/>
  <c r="F173" i="15"/>
  <c r="G173" i="15"/>
  <c r="H173" i="15"/>
  <c r="I173" i="15"/>
  <c r="J173" i="15"/>
  <c r="A174" i="15"/>
  <c r="B174" i="15"/>
  <c r="C174" i="15"/>
  <c r="D174" i="15"/>
  <c r="E174" i="15"/>
  <c r="F174" i="15"/>
  <c r="G174" i="15"/>
  <c r="H174" i="15"/>
  <c r="I174" i="15"/>
  <c r="J174" i="15"/>
  <c r="A175" i="15"/>
  <c r="B175" i="15"/>
  <c r="C175" i="15"/>
  <c r="D175" i="15"/>
  <c r="E175" i="15"/>
  <c r="F175" i="15"/>
  <c r="G175" i="15"/>
  <c r="H175" i="15"/>
  <c r="I175" i="15"/>
  <c r="J175" i="15"/>
  <c r="A176" i="15"/>
  <c r="B176" i="15"/>
  <c r="C176" i="15"/>
  <c r="D176" i="15"/>
  <c r="E176" i="15"/>
  <c r="F176" i="15"/>
  <c r="G176" i="15"/>
  <c r="H176" i="15"/>
  <c r="I176" i="15"/>
  <c r="J176" i="15"/>
  <c r="A177" i="15"/>
  <c r="B177" i="15"/>
  <c r="C177" i="15"/>
  <c r="D177" i="15"/>
  <c r="E177" i="15"/>
  <c r="F177" i="15"/>
  <c r="G177" i="15"/>
  <c r="H177" i="15"/>
  <c r="I177" i="15"/>
  <c r="J177" i="15"/>
  <c r="A178" i="15"/>
  <c r="B178" i="15"/>
  <c r="C178" i="15"/>
  <c r="D178" i="15"/>
  <c r="E178" i="15"/>
  <c r="F178" i="15"/>
  <c r="G178" i="15"/>
  <c r="H178" i="15"/>
  <c r="I178" i="15"/>
  <c r="J178" i="15"/>
  <c r="A179" i="15"/>
  <c r="B179" i="15"/>
  <c r="C179" i="15"/>
  <c r="D179" i="15"/>
  <c r="E179" i="15"/>
  <c r="F179" i="15"/>
  <c r="G179" i="15"/>
  <c r="H179" i="15"/>
  <c r="I179" i="15"/>
  <c r="J179" i="15"/>
  <c r="A180" i="15"/>
  <c r="B180" i="15"/>
  <c r="C180" i="15"/>
  <c r="D180" i="15"/>
  <c r="E180" i="15"/>
  <c r="F180" i="15"/>
  <c r="G180" i="15"/>
  <c r="H180" i="15"/>
  <c r="I180" i="15"/>
  <c r="J180" i="15"/>
  <c r="A181" i="15"/>
  <c r="B181" i="15"/>
  <c r="C181" i="15"/>
  <c r="D181" i="15"/>
  <c r="E181" i="15"/>
  <c r="F181" i="15"/>
  <c r="G181" i="15"/>
  <c r="H181" i="15"/>
  <c r="I181" i="15"/>
  <c r="J181" i="15"/>
  <c r="A182" i="15"/>
  <c r="B182" i="15"/>
  <c r="C182" i="15"/>
  <c r="D182" i="15"/>
  <c r="E182" i="15"/>
  <c r="F182" i="15"/>
  <c r="G182" i="15"/>
  <c r="H182" i="15"/>
  <c r="I182" i="15"/>
  <c r="J182" i="15"/>
  <c r="A183" i="15"/>
  <c r="B183" i="15"/>
  <c r="C183" i="15"/>
  <c r="D183" i="15"/>
  <c r="E183" i="15"/>
  <c r="F183" i="15"/>
  <c r="G183" i="15"/>
  <c r="H183" i="15"/>
  <c r="I183" i="15"/>
  <c r="J183" i="15"/>
  <c r="A184" i="15"/>
  <c r="B184" i="15"/>
  <c r="C184" i="15"/>
  <c r="D184" i="15"/>
  <c r="E184" i="15"/>
  <c r="F184" i="15"/>
  <c r="G184" i="15"/>
  <c r="H184" i="15"/>
  <c r="I184" i="15"/>
  <c r="J184" i="15"/>
  <c r="A185" i="15"/>
  <c r="B185" i="15"/>
  <c r="C185" i="15"/>
  <c r="D185" i="15"/>
  <c r="E185" i="15"/>
  <c r="F185" i="15"/>
  <c r="G185" i="15"/>
  <c r="H185" i="15"/>
  <c r="I185" i="15"/>
  <c r="J185" i="15"/>
  <c r="A186" i="15"/>
  <c r="B186" i="15"/>
  <c r="C186" i="15"/>
  <c r="D186" i="15"/>
  <c r="E186" i="15"/>
  <c r="F186" i="15"/>
  <c r="G186" i="15"/>
  <c r="H186" i="15"/>
  <c r="I186" i="15"/>
  <c r="J186" i="15"/>
  <c r="A187" i="15"/>
  <c r="B187" i="15"/>
  <c r="C187" i="15"/>
  <c r="D187" i="15"/>
  <c r="E187" i="15"/>
  <c r="F187" i="15"/>
  <c r="G187" i="15"/>
  <c r="H187" i="15"/>
  <c r="I187" i="15"/>
  <c r="J187" i="15"/>
  <c r="A188" i="15"/>
  <c r="B188" i="15"/>
  <c r="C188" i="15"/>
  <c r="D188" i="15"/>
  <c r="E188" i="15"/>
  <c r="F188" i="15"/>
  <c r="G188" i="15"/>
  <c r="H188" i="15"/>
  <c r="I188" i="15"/>
  <c r="J188" i="15"/>
  <c r="A189" i="15"/>
  <c r="B189" i="15"/>
  <c r="C189" i="15"/>
  <c r="D189" i="15"/>
  <c r="E189" i="15"/>
  <c r="F189" i="15"/>
  <c r="G189" i="15"/>
  <c r="H189" i="15"/>
  <c r="I189" i="15"/>
  <c r="J189" i="15"/>
  <c r="A190" i="15"/>
  <c r="B190" i="15"/>
  <c r="C190" i="15"/>
  <c r="D190" i="15"/>
  <c r="E190" i="15"/>
  <c r="F190" i="15"/>
  <c r="G190" i="15"/>
  <c r="H190" i="15"/>
  <c r="I190" i="15"/>
  <c r="J190" i="15"/>
  <c r="A191" i="15"/>
  <c r="B191" i="15"/>
  <c r="C191" i="15"/>
  <c r="D191" i="15"/>
  <c r="E191" i="15"/>
  <c r="F191" i="15"/>
  <c r="G191" i="15"/>
  <c r="H191" i="15"/>
  <c r="I191" i="15"/>
  <c r="J191" i="15"/>
  <c r="A192" i="15"/>
  <c r="B192" i="15"/>
  <c r="C192" i="15"/>
  <c r="D192" i="15"/>
  <c r="E192" i="15"/>
  <c r="F192" i="15"/>
  <c r="G192" i="15"/>
  <c r="H192" i="15"/>
  <c r="I192" i="15"/>
  <c r="J192" i="15"/>
  <c r="A193" i="15"/>
  <c r="B193" i="15"/>
  <c r="C193" i="15"/>
  <c r="D193" i="15"/>
  <c r="E193" i="15"/>
  <c r="F193" i="15"/>
  <c r="G193" i="15"/>
  <c r="H193" i="15"/>
  <c r="I193" i="15"/>
  <c r="J193" i="15"/>
  <c r="A194" i="15"/>
  <c r="B194" i="15"/>
  <c r="C194" i="15"/>
  <c r="D194" i="15"/>
  <c r="E194" i="15"/>
  <c r="F194" i="15"/>
  <c r="G194" i="15"/>
  <c r="H194" i="15"/>
  <c r="I194" i="15"/>
  <c r="J194" i="15"/>
  <c r="A195" i="15"/>
  <c r="B195" i="15"/>
  <c r="C195" i="15"/>
  <c r="D195" i="15"/>
  <c r="E195" i="15"/>
  <c r="F195" i="15"/>
  <c r="G195" i="15"/>
  <c r="H195" i="15"/>
  <c r="I195" i="15"/>
  <c r="J195" i="15"/>
  <c r="A196" i="15"/>
  <c r="B196" i="15"/>
  <c r="C196" i="15"/>
  <c r="D196" i="15"/>
  <c r="E196" i="15"/>
  <c r="F196" i="15"/>
  <c r="G196" i="15"/>
  <c r="H196" i="15"/>
  <c r="I196" i="15"/>
  <c r="J196" i="15"/>
  <c r="A197" i="15"/>
  <c r="B197" i="15"/>
  <c r="C197" i="15"/>
  <c r="D197" i="15"/>
  <c r="E197" i="15"/>
  <c r="F197" i="15"/>
  <c r="G197" i="15"/>
  <c r="H197" i="15"/>
  <c r="I197" i="15"/>
  <c r="J197" i="15"/>
  <c r="A198" i="15"/>
  <c r="B198" i="15"/>
  <c r="C198" i="15"/>
  <c r="D198" i="15"/>
  <c r="E198" i="15"/>
  <c r="F198" i="15"/>
  <c r="G198" i="15"/>
  <c r="H198" i="15"/>
  <c r="I198" i="15"/>
  <c r="J198" i="15"/>
  <c r="A199" i="15"/>
  <c r="B199" i="15"/>
  <c r="C199" i="15"/>
  <c r="D199" i="15"/>
  <c r="E199" i="15"/>
  <c r="F199" i="15"/>
  <c r="G199" i="15"/>
  <c r="H199" i="15"/>
  <c r="I199" i="15"/>
  <c r="J199" i="15"/>
  <c r="A200" i="15"/>
  <c r="B200" i="15"/>
  <c r="C200" i="15"/>
  <c r="D200" i="15"/>
  <c r="E200" i="15"/>
  <c r="F200" i="15"/>
  <c r="G200" i="15"/>
  <c r="H200" i="15"/>
  <c r="I200" i="15"/>
  <c r="J200" i="15"/>
  <c r="A201" i="15"/>
  <c r="B201" i="15"/>
  <c r="C201" i="15"/>
  <c r="D201" i="15"/>
  <c r="E201" i="15"/>
  <c r="F201" i="15"/>
  <c r="G201" i="15"/>
  <c r="H201" i="15"/>
  <c r="I201" i="15"/>
  <c r="J201" i="15"/>
  <c r="A202" i="15"/>
  <c r="B202" i="15"/>
  <c r="C202" i="15"/>
  <c r="D202" i="15"/>
  <c r="E202" i="15"/>
  <c r="F202" i="15"/>
  <c r="G202" i="15"/>
  <c r="H202" i="15"/>
  <c r="I202" i="15"/>
  <c r="J202" i="15"/>
  <c r="A203" i="15"/>
  <c r="B203" i="15"/>
  <c r="C203" i="15"/>
  <c r="D203" i="15"/>
  <c r="E203" i="15"/>
  <c r="F203" i="15"/>
  <c r="G203" i="15"/>
  <c r="H203" i="15"/>
  <c r="I203" i="15"/>
  <c r="J203" i="15"/>
  <c r="A204" i="15"/>
  <c r="B204" i="15"/>
  <c r="C204" i="15"/>
  <c r="D204" i="15"/>
  <c r="E204" i="15"/>
  <c r="F204" i="15"/>
  <c r="G204" i="15"/>
  <c r="H204" i="15"/>
  <c r="I204" i="15"/>
  <c r="J204" i="15"/>
  <c r="A205" i="15"/>
  <c r="B205" i="15"/>
  <c r="C205" i="15"/>
  <c r="D205" i="15"/>
  <c r="E205" i="15"/>
  <c r="F205" i="15"/>
  <c r="G205" i="15"/>
  <c r="H205" i="15"/>
  <c r="I205" i="15"/>
  <c r="J205" i="15"/>
  <c r="A206" i="15"/>
  <c r="B206" i="15"/>
  <c r="C206" i="15"/>
  <c r="D206" i="15"/>
  <c r="E206" i="15"/>
  <c r="F206" i="15"/>
  <c r="G206" i="15"/>
  <c r="H206" i="15"/>
  <c r="I206" i="15"/>
  <c r="J206" i="15"/>
  <c r="A207" i="15"/>
  <c r="B207" i="15"/>
  <c r="C207" i="15"/>
  <c r="D207" i="15"/>
  <c r="E207" i="15"/>
  <c r="F207" i="15"/>
  <c r="G207" i="15"/>
  <c r="H207" i="15"/>
  <c r="I207" i="15"/>
  <c r="J207" i="15"/>
  <c r="A208" i="15"/>
  <c r="B208" i="15"/>
  <c r="C208" i="15"/>
  <c r="D208" i="15"/>
  <c r="E208" i="15"/>
  <c r="F208" i="15"/>
  <c r="G208" i="15"/>
  <c r="H208" i="15"/>
  <c r="I208" i="15"/>
  <c r="J208" i="15"/>
  <c r="A209" i="15"/>
  <c r="B209" i="15"/>
  <c r="C209" i="15"/>
  <c r="D209" i="15"/>
  <c r="E209" i="15"/>
  <c r="F209" i="15"/>
  <c r="G209" i="15"/>
  <c r="H209" i="15"/>
  <c r="I209" i="15"/>
  <c r="J209" i="15"/>
  <c r="A210" i="15"/>
  <c r="B210" i="15"/>
  <c r="C210" i="15"/>
  <c r="D210" i="15"/>
  <c r="E210" i="15"/>
  <c r="F210" i="15"/>
  <c r="G210" i="15"/>
  <c r="H210" i="15"/>
  <c r="I210" i="15"/>
  <c r="J210" i="15"/>
  <c r="A211" i="15"/>
  <c r="B211" i="15"/>
  <c r="C211" i="15"/>
  <c r="D211" i="15"/>
  <c r="E211" i="15"/>
  <c r="F211" i="15"/>
  <c r="G211" i="15"/>
  <c r="H211" i="15"/>
  <c r="I211" i="15"/>
  <c r="J211" i="15"/>
  <c r="A212" i="15"/>
  <c r="B212" i="15"/>
  <c r="C212" i="15"/>
  <c r="D212" i="15"/>
  <c r="E212" i="15"/>
  <c r="F212" i="15"/>
  <c r="G212" i="15"/>
  <c r="H212" i="15"/>
  <c r="I212" i="15"/>
  <c r="J212" i="15"/>
  <c r="A213" i="15"/>
  <c r="B213" i="15"/>
  <c r="C213" i="15"/>
  <c r="D213" i="15"/>
  <c r="E213" i="15"/>
  <c r="F213" i="15"/>
  <c r="G213" i="15"/>
  <c r="H213" i="15"/>
  <c r="I213" i="15"/>
  <c r="J213" i="15"/>
  <c r="A214" i="15"/>
  <c r="B214" i="15"/>
  <c r="C214" i="15"/>
  <c r="D214" i="15"/>
  <c r="E214" i="15"/>
  <c r="F214" i="15"/>
  <c r="G214" i="15"/>
  <c r="H214" i="15"/>
  <c r="I214" i="15"/>
  <c r="J214" i="15"/>
  <c r="A215" i="15"/>
  <c r="B215" i="15"/>
  <c r="C215" i="15"/>
  <c r="D215" i="15"/>
  <c r="E215" i="15"/>
  <c r="F215" i="15"/>
  <c r="G215" i="15"/>
  <c r="H215" i="15"/>
  <c r="I215" i="15"/>
  <c r="J215" i="15"/>
  <c r="A216" i="15"/>
  <c r="B216" i="15"/>
  <c r="C216" i="15"/>
  <c r="D216" i="15"/>
  <c r="E216" i="15"/>
  <c r="F216" i="15"/>
  <c r="G216" i="15"/>
  <c r="H216" i="15"/>
  <c r="I216" i="15"/>
  <c r="J216" i="15"/>
  <c r="A217" i="15"/>
  <c r="B217" i="15"/>
  <c r="C217" i="15"/>
  <c r="D217" i="15"/>
  <c r="E217" i="15"/>
  <c r="F217" i="15"/>
  <c r="G217" i="15"/>
  <c r="H217" i="15"/>
  <c r="I217" i="15"/>
  <c r="J217" i="15"/>
  <c r="A218" i="15"/>
  <c r="B218" i="15"/>
  <c r="C218" i="15"/>
  <c r="D218" i="15"/>
  <c r="E218" i="15"/>
  <c r="F218" i="15"/>
  <c r="G218" i="15"/>
  <c r="H218" i="15"/>
  <c r="I218" i="15"/>
  <c r="J218" i="15"/>
  <c r="A219" i="15"/>
  <c r="B219" i="15"/>
  <c r="C219" i="15"/>
  <c r="D219" i="15"/>
  <c r="E219" i="15"/>
  <c r="F219" i="15"/>
  <c r="G219" i="15"/>
  <c r="H219" i="15"/>
  <c r="I219" i="15"/>
  <c r="J219" i="15"/>
  <c r="A220" i="15"/>
  <c r="B220" i="15"/>
  <c r="C220" i="15"/>
  <c r="D220" i="15"/>
  <c r="E220" i="15"/>
  <c r="F220" i="15"/>
  <c r="G220" i="15"/>
  <c r="H220" i="15"/>
  <c r="I220" i="15"/>
  <c r="J220" i="15"/>
  <c r="A221" i="15"/>
  <c r="B221" i="15"/>
  <c r="C221" i="15"/>
  <c r="D221" i="15"/>
  <c r="E221" i="15"/>
  <c r="F221" i="15"/>
  <c r="G221" i="15"/>
  <c r="H221" i="15"/>
  <c r="I221" i="15"/>
  <c r="J221" i="15"/>
  <c r="A222" i="15"/>
  <c r="B222" i="15"/>
  <c r="C222" i="15"/>
  <c r="D222" i="15"/>
  <c r="E222" i="15"/>
  <c r="F222" i="15"/>
  <c r="G222" i="15"/>
  <c r="H222" i="15"/>
  <c r="I222" i="15"/>
  <c r="J222" i="15"/>
  <c r="A223" i="15"/>
  <c r="B223" i="15"/>
  <c r="C223" i="15"/>
  <c r="D223" i="15"/>
  <c r="E223" i="15"/>
  <c r="F223" i="15"/>
  <c r="G223" i="15"/>
  <c r="H223" i="15"/>
  <c r="I223" i="15"/>
  <c r="J223" i="15"/>
  <c r="A224" i="15"/>
  <c r="B224" i="15"/>
  <c r="C224" i="15"/>
  <c r="D224" i="15"/>
  <c r="E224" i="15"/>
  <c r="F224" i="15"/>
  <c r="G224" i="15"/>
  <c r="H224" i="15"/>
  <c r="I224" i="15"/>
  <c r="J224" i="15"/>
  <c r="A225" i="15"/>
  <c r="B225" i="15"/>
  <c r="C225" i="15"/>
  <c r="D225" i="15"/>
  <c r="E225" i="15"/>
  <c r="F225" i="15"/>
  <c r="G225" i="15"/>
  <c r="H225" i="15"/>
  <c r="I225" i="15"/>
  <c r="J225" i="15"/>
  <c r="A226" i="15"/>
  <c r="B226" i="15"/>
  <c r="C226" i="15"/>
  <c r="D226" i="15"/>
  <c r="E226" i="15"/>
  <c r="F226" i="15"/>
  <c r="G226" i="15"/>
  <c r="H226" i="15"/>
  <c r="I226" i="15"/>
  <c r="J226" i="15"/>
  <c r="A227" i="15"/>
  <c r="B227" i="15"/>
  <c r="C227" i="15"/>
  <c r="D227" i="15"/>
  <c r="E227" i="15"/>
  <c r="F227" i="15"/>
  <c r="G227" i="15"/>
  <c r="H227" i="15"/>
  <c r="I227" i="15"/>
  <c r="J227" i="15"/>
  <c r="A228" i="15"/>
  <c r="B228" i="15"/>
  <c r="C228" i="15"/>
  <c r="D228" i="15"/>
  <c r="E228" i="15"/>
  <c r="F228" i="15"/>
  <c r="G228" i="15"/>
  <c r="H228" i="15"/>
  <c r="I228" i="15"/>
  <c r="J228" i="15"/>
  <c r="A229" i="15"/>
  <c r="B229" i="15"/>
  <c r="C229" i="15"/>
  <c r="D229" i="15"/>
  <c r="E229" i="15"/>
  <c r="F229" i="15"/>
  <c r="G229" i="15"/>
  <c r="H229" i="15"/>
  <c r="I229" i="15"/>
  <c r="J229" i="15"/>
  <c r="A230" i="15"/>
  <c r="B230" i="15"/>
  <c r="C230" i="15"/>
  <c r="D230" i="15"/>
  <c r="E230" i="15"/>
  <c r="F230" i="15"/>
  <c r="G230" i="15"/>
  <c r="H230" i="15"/>
  <c r="I230" i="15"/>
  <c r="J230" i="15"/>
  <c r="A231" i="15"/>
  <c r="B231" i="15"/>
  <c r="C231" i="15"/>
  <c r="D231" i="15"/>
  <c r="E231" i="15"/>
  <c r="F231" i="15"/>
  <c r="G231" i="15"/>
  <c r="H231" i="15"/>
  <c r="I231" i="15"/>
  <c r="J231" i="15"/>
  <c r="A232" i="15"/>
  <c r="B232" i="15"/>
  <c r="C232" i="15"/>
  <c r="D232" i="15"/>
  <c r="E232" i="15"/>
  <c r="F232" i="15"/>
  <c r="G232" i="15"/>
  <c r="H232" i="15"/>
  <c r="I232" i="15"/>
  <c r="J232" i="15"/>
  <c r="A233" i="15"/>
  <c r="B233" i="15"/>
  <c r="C233" i="15"/>
  <c r="D233" i="15"/>
  <c r="E233" i="15"/>
  <c r="F233" i="15"/>
  <c r="G233" i="15"/>
  <c r="H233" i="15"/>
  <c r="I233" i="15"/>
  <c r="J233" i="15"/>
  <c r="A234" i="15"/>
  <c r="B234" i="15"/>
  <c r="C234" i="15"/>
  <c r="D234" i="15"/>
  <c r="E234" i="15"/>
  <c r="F234" i="15"/>
  <c r="G234" i="15"/>
  <c r="H234" i="15"/>
  <c r="I234" i="15"/>
  <c r="J234" i="15"/>
  <c r="A235" i="15"/>
  <c r="B235" i="15"/>
  <c r="C235" i="15"/>
  <c r="D235" i="15"/>
  <c r="E235" i="15"/>
  <c r="F235" i="15"/>
  <c r="G235" i="15"/>
  <c r="H235" i="15"/>
  <c r="I235" i="15"/>
  <c r="J235" i="15"/>
  <c r="A236" i="15"/>
  <c r="B236" i="15"/>
  <c r="C236" i="15"/>
  <c r="D236" i="15"/>
  <c r="E236" i="15"/>
  <c r="F236" i="15"/>
  <c r="G236" i="15"/>
  <c r="H236" i="15"/>
  <c r="I236" i="15"/>
  <c r="J236" i="15"/>
  <c r="A237" i="15"/>
  <c r="B237" i="15"/>
  <c r="C237" i="15"/>
  <c r="D237" i="15"/>
  <c r="E237" i="15"/>
  <c r="F237" i="15"/>
  <c r="G237" i="15"/>
  <c r="H237" i="15"/>
  <c r="I237" i="15"/>
  <c r="J237" i="15"/>
  <c r="A238" i="15"/>
  <c r="B238" i="15"/>
  <c r="C238" i="15"/>
  <c r="D238" i="15"/>
  <c r="E238" i="15"/>
  <c r="F238" i="15"/>
  <c r="G238" i="15"/>
  <c r="H238" i="15"/>
  <c r="I238" i="15"/>
  <c r="J238" i="15"/>
  <c r="A239" i="15"/>
  <c r="B239" i="15"/>
  <c r="C239" i="15"/>
  <c r="D239" i="15"/>
  <c r="E239" i="15"/>
  <c r="F239" i="15"/>
  <c r="G239" i="15"/>
  <c r="H239" i="15"/>
  <c r="I239" i="15"/>
  <c r="J239" i="15"/>
  <c r="A240" i="15"/>
  <c r="B240" i="15"/>
  <c r="C240" i="15"/>
  <c r="D240" i="15"/>
  <c r="E240" i="15"/>
  <c r="F240" i="15"/>
  <c r="G240" i="15"/>
  <c r="H240" i="15"/>
  <c r="I240" i="15"/>
  <c r="J240" i="15"/>
  <c r="A241" i="15"/>
  <c r="B241" i="15"/>
  <c r="C241" i="15"/>
  <c r="D241" i="15"/>
  <c r="E241" i="15"/>
  <c r="F241" i="15"/>
  <c r="G241" i="15"/>
  <c r="H241" i="15"/>
  <c r="I241" i="15"/>
  <c r="J241" i="15"/>
  <c r="A242" i="15"/>
  <c r="B242" i="15"/>
  <c r="C242" i="15"/>
  <c r="D242" i="15"/>
  <c r="E242" i="15"/>
  <c r="F242" i="15"/>
  <c r="G242" i="15"/>
  <c r="H242" i="15"/>
  <c r="I242" i="15"/>
  <c r="J242" i="15"/>
  <c r="A243" i="15"/>
  <c r="B243" i="15"/>
  <c r="C243" i="15"/>
  <c r="D243" i="15"/>
  <c r="E243" i="15"/>
  <c r="F243" i="15"/>
  <c r="G243" i="15"/>
  <c r="H243" i="15"/>
  <c r="I243" i="15"/>
  <c r="J243" i="15"/>
  <c r="A244" i="15"/>
  <c r="B244" i="15"/>
  <c r="C244" i="15"/>
  <c r="D244" i="15"/>
  <c r="E244" i="15"/>
  <c r="F244" i="15"/>
  <c r="G244" i="15"/>
  <c r="H244" i="15"/>
  <c r="I244" i="15"/>
  <c r="J244" i="15"/>
  <c r="A245" i="15"/>
  <c r="B245" i="15"/>
  <c r="C245" i="15"/>
  <c r="D245" i="15"/>
  <c r="E245" i="15"/>
  <c r="F245" i="15"/>
  <c r="G245" i="15"/>
  <c r="H245" i="15"/>
  <c r="I245" i="15"/>
  <c r="J245" i="15"/>
  <c r="A246" i="15"/>
  <c r="B246" i="15"/>
  <c r="C246" i="15"/>
  <c r="D246" i="15"/>
  <c r="E246" i="15"/>
  <c r="F246" i="15"/>
  <c r="G246" i="15"/>
  <c r="H246" i="15"/>
  <c r="I246" i="15"/>
  <c r="J246" i="15"/>
  <c r="A247" i="15"/>
  <c r="B247" i="15"/>
  <c r="C247" i="15"/>
  <c r="D247" i="15"/>
  <c r="E247" i="15"/>
  <c r="F247" i="15"/>
  <c r="G247" i="15"/>
  <c r="H247" i="15"/>
  <c r="I247" i="15"/>
  <c r="J247" i="15"/>
  <c r="A248" i="15"/>
  <c r="B248" i="15"/>
  <c r="C248" i="15"/>
  <c r="D248" i="15"/>
  <c r="E248" i="15"/>
  <c r="F248" i="15"/>
  <c r="G248" i="15"/>
  <c r="H248" i="15"/>
  <c r="I248" i="15"/>
  <c r="J248" i="15"/>
  <c r="A249" i="15"/>
  <c r="B249" i="15"/>
  <c r="C249" i="15"/>
  <c r="D249" i="15"/>
  <c r="E249" i="15"/>
  <c r="F249" i="15"/>
  <c r="G249" i="15"/>
  <c r="H249" i="15"/>
  <c r="I249" i="15"/>
  <c r="J249" i="15"/>
  <c r="A250" i="15"/>
  <c r="B250" i="15"/>
  <c r="C250" i="15"/>
  <c r="D250" i="15"/>
  <c r="E250" i="15"/>
  <c r="F250" i="15"/>
  <c r="G250" i="15"/>
  <c r="H250" i="15"/>
  <c r="I250" i="15"/>
  <c r="J250" i="15"/>
  <c r="A251" i="15"/>
  <c r="B251" i="15"/>
  <c r="C251" i="15"/>
  <c r="D251" i="15"/>
  <c r="E251" i="15"/>
  <c r="F251" i="15"/>
  <c r="G251" i="15"/>
  <c r="H251" i="15"/>
  <c r="I251" i="15"/>
  <c r="J251" i="15"/>
  <c r="A252" i="15"/>
  <c r="B252" i="15"/>
  <c r="C252" i="15"/>
  <c r="D252" i="15"/>
  <c r="E252" i="15"/>
  <c r="F252" i="15"/>
  <c r="G252" i="15"/>
  <c r="H252" i="15"/>
  <c r="I252" i="15"/>
  <c r="J252" i="15"/>
  <c r="A253" i="15"/>
  <c r="B253" i="15"/>
  <c r="C253" i="15"/>
  <c r="D253" i="15"/>
  <c r="E253" i="15"/>
  <c r="F253" i="15"/>
  <c r="G253" i="15"/>
  <c r="H253" i="15"/>
  <c r="I253" i="15"/>
  <c r="J253" i="15"/>
  <c r="A254" i="15"/>
  <c r="B254" i="15"/>
  <c r="C254" i="15"/>
  <c r="D254" i="15"/>
  <c r="E254" i="15"/>
  <c r="F254" i="15"/>
  <c r="G254" i="15"/>
  <c r="H254" i="15"/>
  <c r="I254" i="15"/>
  <c r="J254" i="15"/>
  <c r="A255" i="15"/>
  <c r="B255" i="15"/>
  <c r="C255" i="15"/>
  <c r="D255" i="15"/>
  <c r="E255" i="15"/>
  <c r="F255" i="15"/>
  <c r="G255" i="15"/>
  <c r="H255" i="15"/>
  <c r="I255" i="15"/>
  <c r="J255" i="15"/>
  <c r="A256" i="15"/>
  <c r="B256" i="15"/>
  <c r="C256" i="15"/>
  <c r="D256" i="15"/>
  <c r="E256" i="15"/>
  <c r="F256" i="15"/>
  <c r="G256" i="15"/>
  <c r="H256" i="15"/>
  <c r="I256" i="15"/>
  <c r="J256" i="15"/>
  <c r="A257" i="15"/>
  <c r="B257" i="15"/>
  <c r="C257" i="15"/>
  <c r="D257" i="15"/>
  <c r="E257" i="15"/>
  <c r="F257" i="15"/>
  <c r="G257" i="15"/>
  <c r="H257" i="15"/>
  <c r="I257" i="15"/>
  <c r="J257" i="15"/>
  <c r="A258" i="15"/>
  <c r="B258" i="15"/>
  <c r="C258" i="15"/>
  <c r="D258" i="15"/>
  <c r="E258" i="15"/>
  <c r="F258" i="15"/>
  <c r="G258" i="15"/>
  <c r="H258" i="15"/>
  <c r="I258" i="15"/>
  <c r="J258" i="15"/>
  <c r="A259" i="15"/>
  <c r="B259" i="15"/>
  <c r="C259" i="15"/>
  <c r="D259" i="15"/>
  <c r="E259" i="15"/>
  <c r="F259" i="15"/>
  <c r="G259" i="15"/>
  <c r="H259" i="15"/>
  <c r="I259" i="15"/>
  <c r="J259" i="15"/>
  <c r="A260" i="15"/>
  <c r="B260" i="15"/>
  <c r="C260" i="15"/>
  <c r="D260" i="15"/>
  <c r="E260" i="15"/>
  <c r="F260" i="15"/>
  <c r="G260" i="15"/>
  <c r="H260" i="15"/>
  <c r="I260" i="15"/>
  <c r="J260" i="15"/>
  <c r="A261" i="15"/>
  <c r="B261" i="15"/>
  <c r="C261" i="15"/>
  <c r="D261" i="15"/>
  <c r="E261" i="15"/>
  <c r="F261" i="15"/>
  <c r="G261" i="15"/>
  <c r="H261" i="15"/>
  <c r="I261" i="15"/>
  <c r="J261" i="15"/>
  <c r="A262" i="15"/>
  <c r="B262" i="15"/>
  <c r="C262" i="15"/>
  <c r="D262" i="15"/>
  <c r="E262" i="15"/>
  <c r="F262" i="15"/>
  <c r="G262" i="15"/>
  <c r="H262" i="15"/>
  <c r="I262" i="15"/>
  <c r="J262" i="15"/>
  <c r="A263" i="15"/>
  <c r="B263" i="15"/>
  <c r="C263" i="15"/>
  <c r="D263" i="15"/>
  <c r="E263" i="15"/>
  <c r="F263" i="15"/>
  <c r="G263" i="15"/>
  <c r="H263" i="15"/>
  <c r="I263" i="15"/>
  <c r="J263" i="15"/>
  <c r="A264" i="15"/>
  <c r="B264" i="15"/>
  <c r="C264" i="15"/>
  <c r="D264" i="15"/>
  <c r="E264" i="15"/>
  <c r="F264" i="15"/>
  <c r="G264" i="15"/>
  <c r="H264" i="15"/>
  <c r="I264" i="15"/>
  <c r="J264" i="15"/>
  <c r="A265" i="15"/>
  <c r="B265" i="15"/>
  <c r="C265" i="15"/>
  <c r="D265" i="15"/>
  <c r="E265" i="15"/>
  <c r="F265" i="15"/>
  <c r="G265" i="15"/>
  <c r="H265" i="15"/>
  <c r="I265" i="15"/>
  <c r="J265" i="15"/>
  <c r="A266" i="15"/>
  <c r="B266" i="15"/>
  <c r="C266" i="15"/>
  <c r="D266" i="15"/>
  <c r="E266" i="15"/>
  <c r="F266" i="15"/>
  <c r="G266" i="15"/>
  <c r="H266" i="15"/>
  <c r="I266" i="15"/>
  <c r="J266" i="15"/>
  <c r="A267" i="15"/>
  <c r="B267" i="15"/>
  <c r="C267" i="15"/>
  <c r="D267" i="15"/>
  <c r="E267" i="15"/>
  <c r="F267" i="15"/>
  <c r="G267" i="15"/>
  <c r="H267" i="15"/>
  <c r="I267" i="15"/>
  <c r="J267" i="15"/>
  <c r="A268" i="15"/>
  <c r="B268" i="15"/>
  <c r="C268" i="15"/>
  <c r="D268" i="15"/>
  <c r="E268" i="15"/>
  <c r="F268" i="15"/>
  <c r="G268" i="15"/>
  <c r="H268" i="15"/>
  <c r="I268" i="15"/>
  <c r="J268" i="15"/>
  <c r="A269" i="15"/>
  <c r="B269" i="15"/>
  <c r="C269" i="15"/>
  <c r="D269" i="15"/>
  <c r="E269" i="15"/>
  <c r="F269" i="15"/>
  <c r="G269" i="15"/>
  <c r="H269" i="15"/>
  <c r="I269" i="15"/>
  <c r="J269" i="15"/>
  <c r="A270" i="15"/>
  <c r="B270" i="15"/>
  <c r="C270" i="15"/>
  <c r="D270" i="15"/>
  <c r="E270" i="15"/>
  <c r="F270" i="15"/>
  <c r="G270" i="15"/>
  <c r="H270" i="15"/>
  <c r="I270" i="15"/>
  <c r="J270" i="15"/>
  <c r="A271" i="15"/>
  <c r="B271" i="15"/>
  <c r="C271" i="15"/>
  <c r="D271" i="15"/>
  <c r="E271" i="15"/>
  <c r="F271" i="15"/>
  <c r="G271" i="15"/>
  <c r="H271" i="15"/>
  <c r="I271" i="15"/>
  <c r="J271" i="15"/>
  <c r="A272" i="15"/>
  <c r="B272" i="15"/>
  <c r="C272" i="15"/>
  <c r="D272" i="15"/>
  <c r="E272" i="15"/>
  <c r="F272" i="15"/>
  <c r="G272" i="15"/>
  <c r="H272" i="15"/>
  <c r="I272" i="15"/>
  <c r="J272" i="15"/>
  <c r="A273" i="15"/>
  <c r="B273" i="15"/>
  <c r="C273" i="15"/>
  <c r="D273" i="15"/>
  <c r="E273" i="15"/>
  <c r="F273" i="15"/>
  <c r="G273" i="15"/>
  <c r="H273" i="15"/>
  <c r="I273" i="15"/>
  <c r="J273" i="15"/>
  <c r="A274" i="15"/>
  <c r="B274" i="15"/>
  <c r="C274" i="15"/>
  <c r="D274" i="15"/>
  <c r="E274" i="15"/>
  <c r="F274" i="15"/>
  <c r="G274" i="15"/>
  <c r="H274" i="15"/>
  <c r="I274" i="15"/>
  <c r="J274" i="15"/>
  <c r="A275" i="15"/>
  <c r="B275" i="15"/>
  <c r="C275" i="15"/>
  <c r="D275" i="15"/>
  <c r="E275" i="15"/>
  <c r="F275" i="15"/>
  <c r="G275" i="15"/>
  <c r="H275" i="15"/>
  <c r="I275" i="15"/>
  <c r="J275" i="15"/>
  <c r="A276" i="15"/>
  <c r="B276" i="15"/>
  <c r="C276" i="15"/>
  <c r="D276" i="15"/>
  <c r="E276" i="15"/>
  <c r="F276" i="15"/>
  <c r="G276" i="15"/>
  <c r="H276" i="15"/>
  <c r="I276" i="15"/>
  <c r="J276" i="15"/>
  <c r="A277" i="15"/>
  <c r="B277" i="15"/>
  <c r="C277" i="15"/>
  <c r="D277" i="15"/>
  <c r="E277" i="15"/>
  <c r="F277" i="15"/>
  <c r="G277" i="15"/>
  <c r="H277" i="15"/>
  <c r="I277" i="15"/>
  <c r="J277" i="15"/>
  <c r="A278" i="15"/>
  <c r="B278" i="15"/>
  <c r="C278" i="15"/>
  <c r="D278" i="15"/>
  <c r="E278" i="15"/>
  <c r="F278" i="15"/>
  <c r="G278" i="15"/>
  <c r="H278" i="15"/>
  <c r="I278" i="15"/>
  <c r="J278" i="15"/>
  <c r="A279" i="15"/>
  <c r="B279" i="15"/>
  <c r="C279" i="15"/>
  <c r="D279" i="15"/>
  <c r="E279" i="15"/>
  <c r="F279" i="15"/>
  <c r="G279" i="15"/>
  <c r="H279" i="15"/>
  <c r="I279" i="15"/>
  <c r="J279" i="15"/>
  <c r="A280" i="15"/>
  <c r="B280" i="15"/>
  <c r="C280" i="15"/>
  <c r="D280" i="15"/>
  <c r="E280" i="15"/>
  <c r="F280" i="15"/>
  <c r="G280" i="15"/>
  <c r="H280" i="15"/>
  <c r="I280" i="15"/>
  <c r="J280" i="15"/>
  <c r="A281" i="15"/>
  <c r="B281" i="15"/>
  <c r="C281" i="15"/>
  <c r="D281" i="15"/>
  <c r="E281" i="15"/>
  <c r="F281" i="15"/>
  <c r="G281" i="15"/>
  <c r="H281" i="15"/>
  <c r="I281" i="15"/>
  <c r="J281" i="15"/>
  <c r="A282" i="15"/>
  <c r="B282" i="15"/>
  <c r="C282" i="15"/>
  <c r="D282" i="15"/>
  <c r="E282" i="15"/>
  <c r="F282" i="15"/>
  <c r="G282" i="15"/>
  <c r="H282" i="15"/>
  <c r="I282" i="15"/>
  <c r="J282" i="15"/>
  <c r="A283" i="15"/>
  <c r="B283" i="15"/>
  <c r="C283" i="15"/>
  <c r="D283" i="15"/>
  <c r="E283" i="15"/>
  <c r="F283" i="15"/>
  <c r="G283" i="15"/>
  <c r="H283" i="15"/>
  <c r="I283" i="15"/>
  <c r="J283" i="15"/>
  <c r="A284" i="15"/>
  <c r="B284" i="15"/>
  <c r="C284" i="15"/>
  <c r="D284" i="15"/>
  <c r="E284" i="15"/>
  <c r="F284" i="15"/>
  <c r="G284" i="15"/>
  <c r="H284" i="15"/>
  <c r="I284" i="15"/>
  <c r="J284" i="15"/>
  <c r="A285" i="15"/>
  <c r="B285" i="15"/>
  <c r="C285" i="15"/>
  <c r="D285" i="15"/>
  <c r="E285" i="15"/>
  <c r="F285" i="15"/>
  <c r="G285" i="15"/>
  <c r="H285" i="15"/>
  <c r="I285" i="15"/>
  <c r="J285" i="15"/>
  <c r="A286" i="15"/>
  <c r="B286" i="15"/>
  <c r="C286" i="15"/>
  <c r="D286" i="15"/>
  <c r="E286" i="15"/>
  <c r="F286" i="15"/>
  <c r="G286" i="15"/>
  <c r="H286" i="15"/>
  <c r="I286" i="15"/>
  <c r="J286" i="15"/>
  <c r="A287" i="15"/>
  <c r="B287" i="15"/>
  <c r="C287" i="15"/>
  <c r="D287" i="15"/>
  <c r="E287" i="15"/>
  <c r="F287" i="15"/>
  <c r="G287" i="15"/>
  <c r="H287" i="15"/>
  <c r="I287" i="15"/>
  <c r="J287" i="15"/>
  <c r="A288" i="15"/>
  <c r="B288" i="15"/>
  <c r="C288" i="15"/>
  <c r="D288" i="15"/>
  <c r="E288" i="15"/>
  <c r="F288" i="15"/>
  <c r="G288" i="15"/>
  <c r="H288" i="15"/>
  <c r="I288" i="15"/>
  <c r="J288" i="15"/>
  <c r="A289" i="15"/>
  <c r="B289" i="15"/>
  <c r="C289" i="15"/>
  <c r="D289" i="15"/>
  <c r="E289" i="15"/>
  <c r="F289" i="15"/>
  <c r="G289" i="15"/>
  <c r="H289" i="15"/>
  <c r="I289" i="15"/>
  <c r="J289" i="15"/>
  <c r="A290" i="15"/>
  <c r="B290" i="15"/>
  <c r="C290" i="15"/>
  <c r="D290" i="15"/>
  <c r="E290" i="15"/>
  <c r="F290" i="15"/>
  <c r="G290" i="15"/>
  <c r="H290" i="15"/>
  <c r="I290" i="15"/>
  <c r="J290" i="15"/>
  <c r="A291" i="15"/>
  <c r="B291" i="15"/>
  <c r="C291" i="15"/>
  <c r="D291" i="15"/>
  <c r="E291" i="15"/>
  <c r="F291" i="15"/>
  <c r="G291" i="15"/>
  <c r="H291" i="15"/>
  <c r="I291" i="15"/>
  <c r="J291" i="15"/>
  <c r="A292" i="15"/>
  <c r="B292" i="15"/>
  <c r="C292" i="15"/>
  <c r="D292" i="15"/>
  <c r="E292" i="15"/>
  <c r="F292" i="15"/>
  <c r="G292" i="15"/>
  <c r="H292" i="15"/>
  <c r="I292" i="15"/>
  <c r="J292" i="15"/>
  <c r="A293" i="15"/>
  <c r="B293" i="15"/>
  <c r="C293" i="15"/>
  <c r="D293" i="15"/>
  <c r="E293" i="15"/>
  <c r="F293" i="15"/>
  <c r="G293" i="15"/>
  <c r="H293" i="15"/>
  <c r="I293" i="15"/>
  <c r="J293" i="15"/>
  <c r="A294" i="15"/>
  <c r="B294" i="15"/>
  <c r="C294" i="15"/>
  <c r="D294" i="15"/>
  <c r="E294" i="15"/>
  <c r="F294" i="15"/>
  <c r="G294" i="15"/>
  <c r="H294" i="15"/>
  <c r="I294" i="15"/>
  <c r="J294" i="15"/>
  <c r="A295" i="15"/>
  <c r="B295" i="15"/>
  <c r="C295" i="15"/>
  <c r="D295" i="15"/>
  <c r="E295" i="15"/>
  <c r="F295" i="15"/>
  <c r="G295" i="15"/>
  <c r="H295" i="15"/>
  <c r="I295" i="15"/>
  <c r="J295" i="15"/>
  <c r="A296" i="15"/>
  <c r="B296" i="15"/>
  <c r="C296" i="15"/>
  <c r="D296" i="15"/>
  <c r="E296" i="15"/>
  <c r="F296" i="15"/>
  <c r="G296" i="15"/>
  <c r="H296" i="15"/>
  <c r="I296" i="15"/>
  <c r="J296" i="15"/>
  <c r="A297" i="15"/>
  <c r="B297" i="15"/>
  <c r="C297" i="15"/>
  <c r="D297" i="15"/>
  <c r="E297" i="15"/>
  <c r="F297" i="15"/>
  <c r="G297" i="15"/>
  <c r="H297" i="15"/>
  <c r="I297" i="15"/>
  <c r="J297" i="15"/>
  <c r="A298" i="15"/>
  <c r="B298" i="15"/>
  <c r="C298" i="15"/>
  <c r="D298" i="15"/>
  <c r="E298" i="15"/>
  <c r="F298" i="15"/>
  <c r="G298" i="15"/>
  <c r="H298" i="15"/>
  <c r="I298" i="15"/>
  <c r="J298" i="15"/>
  <c r="A299" i="15"/>
  <c r="B299" i="15"/>
  <c r="C299" i="15"/>
  <c r="D299" i="15"/>
  <c r="E299" i="15"/>
  <c r="F299" i="15"/>
  <c r="G299" i="15"/>
  <c r="H299" i="15"/>
  <c r="I299" i="15"/>
  <c r="J299" i="15"/>
  <c r="A300" i="15"/>
  <c r="B300" i="15"/>
  <c r="C300" i="15"/>
  <c r="D300" i="15"/>
  <c r="E300" i="15"/>
  <c r="F300" i="15"/>
  <c r="G300" i="15"/>
  <c r="H300" i="15"/>
  <c r="I300" i="15"/>
  <c r="J300" i="15"/>
  <c r="A301" i="15"/>
  <c r="B301" i="15"/>
  <c r="C301" i="15"/>
  <c r="D301" i="15"/>
  <c r="E301" i="15"/>
  <c r="F301" i="15"/>
  <c r="G301" i="15"/>
  <c r="H301" i="15"/>
  <c r="I301" i="15"/>
  <c r="J301" i="15"/>
  <c r="A302" i="15"/>
  <c r="B302" i="15"/>
  <c r="C302" i="15"/>
  <c r="D302" i="15"/>
  <c r="E302" i="15"/>
  <c r="F302" i="15"/>
  <c r="G302" i="15"/>
  <c r="H302" i="15"/>
  <c r="I302" i="15"/>
  <c r="J302" i="15"/>
  <c r="A303" i="15"/>
  <c r="B303" i="15"/>
  <c r="C303" i="15"/>
  <c r="D303" i="15"/>
  <c r="E303" i="15"/>
  <c r="F303" i="15"/>
  <c r="G303" i="15"/>
  <c r="H303" i="15"/>
  <c r="I303" i="15"/>
  <c r="J303" i="15"/>
  <c r="A304" i="15"/>
  <c r="B304" i="15"/>
  <c r="C304" i="15"/>
  <c r="D304" i="15"/>
  <c r="E304" i="15"/>
  <c r="F304" i="15"/>
  <c r="G304" i="15"/>
  <c r="H304" i="15"/>
  <c r="I304" i="15"/>
  <c r="J304" i="15"/>
  <c r="A305" i="15"/>
  <c r="B305" i="15"/>
  <c r="C305" i="15"/>
  <c r="D305" i="15"/>
  <c r="E305" i="15"/>
  <c r="F305" i="15"/>
  <c r="G305" i="15"/>
  <c r="H305" i="15"/>
  <c r="I305" i="15"/>
  <c r="J305" i="15"/>
  <c r="A306" i="15"/>
  <c r="B306" i="15"/>
  <c r="C306" i="15"/>
  <c r="D306" i="15"/>
  <c r="E306" i="15"/>
  <c r="F306" i="15"/>
  <c r="G306" i="15"/>
  <c r="H306" i="15"/>
  <c r="I306" i="15"/>
  <c r="J306" i="15"/>
  <c r="A307" i="15"/>
  <c r="B307" i="15"/>
  <c r="C307" i="15"/>
  <c r="D307" i="15"/>
  <c r="E307" i="15"/>
  <c r="F307" i="15"/>
  <c r="G307" i="15"/>
  <c r="H307" i="15"/>
  <c r="I307" i="15"/>
  <c r="J307" i="15"/>
  <c r="A308" i="15"/>
  <c r="B308" i="15"/>
  <c r="C308" i="15"/>
  <c r="D308" i="15"/>
  <c r="E308" i="15"/>
  <c r="F308" i="15"/>
  <c r="G308" i="15"/>
  <c r="H308" i="15"/>
  <c r="I308" i="15"/>
  <c r="J308" i="15"/>
  <c r="A309" i="15"/>
  <c r="B309" i="15"/>
  <c r="C309" i="15"/>
  <c r="D309" i="15"/>
  <c r="E309" i="15"/>
  <c r="F309" i="15"/>
  <c r="G309" i="15"/>
  <c r="H309" i="15"/>
  <c r="I309" i="15"/>
  <c r="J309" i="15"/>
  <c r="A310" i="15"/>
  <c r="B310" i="15"/>
  <c r="C310" i="15"/>
  <c r="D310" i="15"/>
  <c r="E310" i="15"/>
  <c r="F310" i="15"/>
  <c r="G310" i="15"/>
  <c r="H310" i="15"/>
  <c r="I310" i="15"/>
  <c r="J310" i="15"/>
  <c r="A311" i="15"/>
  <c r="B311" i="15"/>
  <c r="C311" i="15"/>
  <c r="D311" i="15"/>
  <c r="E311" i="15"/>
  <c r="F311" i="15"/>
  <c r="G311" i="15"/>
  <c r="H311" i="15"/>
  <c r="I311" i="15"/>
  <c r="J311" i="15"/>
  <c r="A312" i="15"/>
  <c r="B312" i="15"/>
  <c r="C312" i="15"/>
  <c r="D312" i="15"/>
  <c r="E312" i="15"/>
  <c r="F312" i="15"/>
  <c r="G312" i="15"/>
  <c r="H312" i="15"/>
  <c r="I312" i="15"/>
  <c r="J312" i="15"/>
  <c r="A313" i="15"/>
  <c r="B313" i="15"/>
  <c r="C313" i="15"/>
  <c r="D313" i="15"/>
  <c r="E313" i="15"/>
  <c r="F313" i="15"/>
  <c r="G313" i="15"/>
  <c r="H313" i="15"/>
  <c r="I313" i="15"/>
  <c r="J313" i="15"/>
  <c r="A314" i="15"/>
  <c r="B314" i="15"/>
  <c r="C314" i="15"/>
  <c r="D314" i="15"/>
  <c r="E314" i="15"/>
  <c r="F314" i="15"/>
  <c r="G314" i="15"/>
  <c r="H314" i="15"/>
  <c r="I314" i="15"/>
  <c r="J314" i="15"/>
  <c r="A315" i="15"/>
  <c r="B315" i="15"/>
  <c r="C315" i="15"/>
  <c r="D315" i="15"/>
  <c r="E315" i="15"/>
  <c r="F315" i="15"/>
  <c r="G315" i="15"/>
  <c r="H315" i="15"/>
  <c r="I315" i="15"/>
  <c r="J315" i="15"/>
  <c r="A316" i="15"/>
  <c r="B316" i="15"/>
  <c r="C316" i="15"/>
  <c r="D316" i="15"/>
  <c r="E316" i="15"/>
  <c r="F316" i="15"/>
  <c r="G316" i="15"/>
  <c r="H316" i="15"/>
  <c r="I316" i="15"/>
  <c r="J316" i="15"/>
  <c r="A317" i="15"/>
  <c r="B317" i="15"/>
  <c r="C317" i="15"/>
  <c r="D317" i="15"/>
  <c r="E317" i="15"/>
  <c r="F317" i="15"/>
  <c r="G317" i="15"/>
  <c r="H317" i="15"/>
  <c r="I317" i="15"/>
  <c r="J317" i="15"/>
  <c r="A318" i="15"/>
  <c r="B318" i="15"/>
  <c r="C318" i="15"/>
  <c r="D318" i="15"/>
  <c r="E318" i="15"/>
  <c r="F318" i="15"/>
  <c r="G318" i="15"/>
  <c r="H318" i="15"/>
  <c r="I318" i="15"/>
  <c r="J318" i="15"/>
  <c r="A319" i="15"/>
  <c r="B319" i="15"/>
  <c r="C319" i="15"/>
  <c r="D319" i="15"/>
  <c r="E319" i="15"/>
  <c r="F319" i="15"/>
  <c r="G319" i="15"/>
  <c r="H319" i="15"/>
  <c r="I319" i="15"/>
  <c r="J319" i="15"/>
  <c r="A320" i="15"/>
  <c r="B320" i="15"/>
  <c r="C320" i="15"/>
  <c r="D320" i="15"/>
  <c r="E320" i="15"/>
  <c r="F320" i="15"/>
  <c r="G320" i="15"/>
  <c r="H320" i="15"/>
  <c r="I320" i="15"/>
  <c r="J320" i="15"/>
  <c r="A321" i="15"/>
  <c r="B321" i="15"/>
  <c r="C321" i="15"/>
  <c r="D321" i="15"/>
  <c r="E321" i="15"/>
  <c r="F321" i="15"/>
  <c r="G321" i="15"/>
  <c r="H321" i="15"/>
  <c r="I321" i="15"/>
  <c r="J321" i="15"/>
  <c r="A322" i="15"/>
  <c r="B322" i="15"/>
  <c r="C322" i="15"/>
  <c r="D322" i="15"/>
  <c r="E322" i="15"/>
  <c r="F322" i="15"/>
  <c r="G322" i="15"/>
  <c r="H322" i="15"/>
  <c r="I322" i="15"/>
  <c r="J322" i="15"/>
  <c r="A323" i="15"/>
  <c r="B323" i="15"/>
  <c r="C323" i="15"/>
  <c r="D323" i="15"/>
  <c r="E323" i="15"/>
  <c r="F323" i="15"/>
  <c r="G323" i="15"/>
  <c r="H323" i="15"/>
  <c r="I323" i="15"/>
  <c r="J323" i="15"/>
  <c r="A324" i="15"/>
  <c r="B324" i="15"/>
  <c r="C324" i="15"/>
  <c r="D324" i="15"/>
  <c r="E324" i="15"/>
  <c r="F324" i="15"/>
  <c r="G324" i="15"/>
  <c r="H324" i="15"/>
  <c r="I324" i="15"/>
  <c r="J324" i="15"/>
  <c r="A325" i="15"/>
  <c r="B325" i="15"/>
  <c r="C325" i="15"/>
  <c r="D325" i="15"/>
  <c r="E325" i="15"/>
  <c r="F325" i="15"/>
  <c r="G325" i="15"/>
  <c r="H325" i="15"/>
  <c r="I325" i="15"/>
  <c r="J325" i="15"/>
  <c r="A326" i="15"/>
  <c r="B326" i="15"/>
  <c r="C326" i="15"/>
  <c r="D326" i="15"/>
  <c r="E326" i="15"/>
  <c r="F326" i="15"/>
  <c r="G326" i="15"/>
  <c r="H326" i="15"/>
  <c r="I326" i="15"/>
  <c r="J326" i="15"/>
  <c r="A327" i="15"/>
  <c r="B327" i="15"/>
  <c r="C327" i="15"/>
  <c r="D327" i="15"/>
  <c r="E327" i="15"/>
  <c r="F327" i="15"/>
  <c r="G327" i="15"/>
  <c r="H327" i="15"/>
  <c r="I327" i="15"/>
  <c r="J327" i="15"/>
  <c r="A328" i="15"/>
  <c r="B328" i="15"/>
  <c r="C328" i="15"/>
  <c r="D328" i="15"/>
  <c r="E328" i="15"/>
  <c r="F328" i="15"/>
  <c r="G328" i="15"/>
  <c r="H328" i="15"/>
  <c r="I328" i="15"/>
  <c r="J328" i="15"/>
  <c r="A329" i="15"/>
  <c r="B329" i="15"/>
  <c r="C329" i="15"/>
  <c r="D329" i="15"/>
  <c r="E329" i="15"/>
  <c r="F329" i="15"/>
  <c r="G329" i="15"/>
  <c r="H329" i="15"/>
  <c r="I329" i="15"/>
  <c r="J329" i="15"/>
  <c r="A330" i="15"/>
  <c r="B330" i="15"/>
  <c r="C330" i="15"/>
  <c r="D330" i="15"/>
  <c r="E330" i="15"/>
  <c r="F330" i="15"/>
  <c r="G330" i="15"/>
  <c r="H330" i="15"/>
  <c r="I330" i="15"/>
  <c r="J330" i="15"/>
  <c r="A331" i="15"/>
  <c r="B331" i="15"/>
  <c r="C331" i="15"/>
  <c r="D331" i="15"/>
  <c r="E331" i="15"/>
  <c r="F331" i="15"/>
  <c r="G331" i="15"/>
  <c r="H331" i="15"/>
  <c r="I331" i="15"/>
  <c r="J331" i="15"/>
  <c r="A332" i="15"/>
  <c r="B332" i="15"/>
  <c r="C332" i="15"/>
  <c r="D332" i="15"/>
  <c r="E332" i="15"/>
  <c r="F332" i="15"/>
  <c r="G332" i="15"/>
  <c r="H332" i="15"/>
  <c r="I332" i="15"/>
  <c r="J332" i="15"/>
  <c r="A333" i="15"/>
  <c r="B333" i="15"/>
  <c r="C333" i="15"/>
  <c r="D333" i="15"/>
  <c r="E333" i="15"/>
  <c r="F333" i="15"/>
  <c r="G333" i="15"/>
  <c r="H333" i="15"/>
  <c r="I333" i="15"/>
  <c r="J333" i="15"/>
  <c r="A334" i="15"/>
  <c r="B334" i="15"/>
  <c r="C334" i="15"/>
  <c r="D334" i="15"/>
  <c r="E334" i="15"/>
  <c r="F334" i="15"/>
  <c r="G334" i="15"/>
  <c r="H334" i="15"/>
  <c r="I334" i="15"/>
  <c r="J334" i="15"/>
  <c r="A335" i="15"/>
  <c r="B335" i="15"/>
  <c r="C335" i="15"/>
  <c r="D335" i="15"/>
  <c r="E335" i="15"/>
  <c r="F335" i="15"/>
  <c r="G335" i="15"/>
  <c r="H335" i="15"/>
  <c r="I335" i="15"/>
  <c r="J335" i="15"/>
  <c r="A336" i="15"/>
  <c r="B336" i="15"/>
  <c r="C336" i="15"/>
  <c r="D336" i="15"/>
  <c r="E336" i="15"/>
  <c r="F336" i="15"/>
  <c r="G336" i="15"/>
  <c r="H336" i="15"/>
  <c r="I336" i="15"/>
  <c r="J336" i="15"/>
  <c r="A337" i="15"/>
  <c r="B337" i="15"/>
  <c r="C337" i="15"/>
  <c r="D337" i="15"/>
  <c r="E337" i="15"/>
  <c r="F337" i="15"/>
  <c r="G337" i="15"/>
  <c r="H337" i="15"/>
  <c r="I337" i="15"/>
  <c r="J337" i="15"/>
  <c r="A338" i="15"/>
  <c r="B338" i="15"/>
  <c r="C338" i="15"/>
  <c r="D338" i="15"/>
  <c r="E338" i="15"/>
  <c r="F338" i="15"/>
  <c r="G338" i="15"/>
  <c r="H338" i="15"/>
  <c r="I338" i="15"/>
  <c r="J338" i="15"/>
  <c r="A339" i="15"/>
  <c r="B339" i="15"/>
  <c r="C339" i="15"/>
  <c r="D339" i="15"/>
  <c r="E339" i="15"/>
  <c r="F339" i="15"/>
  <c r="G339" i="15"/>
  <c r="H339" i="15"/>
  <c r="I339" i="15"/>
  <c r="J339" i="15"/>
  <c r="A340" i="15"/>
  <c r="B340" i="15"/>
  <c r="C340" i="15"/>
  <c r="D340" i="15"/>
  <c r="E340" i="15"/>
  <c r="F340" i="15"/>
  <c r="G340" i="15"/>
  <c r="H340" i="15"/>
  <c r="I340" i="15"/>
  <c r="J340" i="15"/>
  <c r="A341" i="15"/>
  <c r="B341" i="15"/>
  <c r="C341" i="15"/>
  <c r="D341" i="15"/>
  <c r="E341" i="15"/>
  <c r="F341" i="15"/>
  <c r="G341" i="15"/>
  <c r="H341" i="15"/>
  <c r="I341" i="15"/>
  <c r="J341" i="15"/>
  <c r="A342" i="15"/>
  <c r="B342" i="15"/>
  <c r="C342" i="15"/>
  <c r="D342" i="15"/>
  <c r="E342" i="15"/>
  <c r="F342" i="15"/>
  <c r="G342" i="15"/>
  <c r="H342" i="15"/>
  <c r="I342" i="15"/>
  <c r="J342" i="15"/>
  <c r="A343" i="15"/>
  <c r="B343" i="15"/>
  <c r="C343" i="15"/>
  <c r="D343" i="15"/>
  <c r="E343" i="15"/>
  <c r="F343" i="15"/>
  <c r="G343" i="15"/>
  <c r="H343" i="15"/>
  <c r="I343" i="15"/>
  <c r="J343" i="15"/>
  <c r="A344" i="15"/>
  <c r="B344" i="15"/>
  <c r="C344" i="15"/>
  <c r="D344" i="15"/>
  <c r="E344" i="15"/>
  <c r="F344" i="15"/>
  <c r="G344" i="15"/>
  <c r="H344" i="15"/>
  <c r="I344" i="15"/>
  <c r="J344" i="15"/>
  <c r="A345" i="15"/>
  <c r="B345" i="15"/>
  <c r="C345" i="15"/>
  <c r="D345" i="15"/>
  <c r="E345" i="15"/>
  <c r="F345" i="15"/>
  <c r="G345" i="15"/>
  <c r="H345" i="15"/>
  <c r="I345" i="15"/>
  <c r="J345" i="15"/>
  <c r="A346" i="15"/>
  <c r="B346" i="15"/>
  <c r="C346" i="15"/>
  <c r="D346" i="15"/>
  <c r="E346" i="15"/>
  <c r="F346" i="15"/>
  <c r="G346" i="15"/>
  <c r="H346" i="15"/>
  <c r="I346" i="15"/>
  <c r="J346" i="15"/>
  <c r="A347" i="15"/>
  <c r="B347" i="15"/>
  <c r="C347" i="15"/>
  <c r="D347" i="15"/>
  <c r="E347" i="15"/>
  <c r="F347" i="15"/>
  <c r="G347" i="15"/>
  <c r="H347" i="15"/>
  <c r="I347" i="15"/>
  <c r="J347" i="15"/>
  <c r="A348" i="15"/>
  <c r="B348" i="15"/>
  <c r="C348" i="15"/>
  <c r="D348" i="15"/>
  <c r="E348" i="15"/>
  <c r="F348" i="15"/>
  <c r="G348" i="15"/>
  <c r="H348" i="15"/>
  <c r="I348" i="15"/>
  <c r="J348" i="15"/>
  <c r="A349" i="15"/>
  <c r="B349" i="15"/>
  <c r="C349" i="15"/>
  <c r="D349" i="15"/>
  <c r="E349" i="15"/>
  <c r="F349" i="15"/>
  <c r="G349" i="15"/>
  <c r="H349" i="15"/>
  <c r="I349" i="15"/>
  <c r="J349" i="15"/>
  <c r="A350" i="15"/>
  <c r="B350" i="15"/>
  <c r="C350" i="15"/>
  <c r="D350" i="15"/>
  <c r="E350" i="15"/>
  <c r="F350" i="15"/>
  <c r="G350" i="15"/>
  <c r="H350" i="15"/>
  <c r="I350" i="15"/>
  <c r="J350" i="15"/>
  <c r="A351" i="15"/>
  <c r="B351" i="15"/>
  <c r="C351" i="15"/>
  <c r="D351" i="15"/>
  <c r="E351" i="15"/>
  <c r="F351" i="15"/>
  <c r="G351" i="15"/>
  <c r="H351" i="15"/>
  <c r="I351" i="15"/>
  <c r="J351" i="15"/>
  <c r="A352" i="15"/>
  <c r="B352" i="15"/>
  <c r="C352" i="15"/>
  <c r="D352" i="15"/>
  <c r="E352" i="15"/>
  <c r="F352" i="15"/>
  <c r="G352" i="15"/>
  <c r="H352" i="15"/>
  <c r="I352" i="15"/>
  <c r="J352" i="15"/>
  <c r="A353" i="15"/>
  <c r="B353" i="15"/>
  <c r="C353" i="15"/>
  <c r="D353" i="15"/>
  <c r="E353" i="15"/>
  <c r="F353" i="15"/>
  <c r="G353" i="15"/>
  <c r="H353" i="15"/>
  <c r="I353" i="15"/>
  <c r="J353" i="15"/>
  <c r="A354" i="15"/>
  <c r="B354" i="15"/>
  <c r="C354" i="15"/>
  <c r="D354" i="15"/>
  <c r="E354" i="15"/>
  <c r="F354" i="15"/>
  <c r="G354" i="15"/>
  <c r="H354" i="15"/>
  <c r="I354" i="15"/>
  <c r="J354" i="15"/>
  <c r="A355" i="15"/>
  <c r="B355" i="15"/>
  <c r="C355" i="15"/>
  <c r="D355" i="15"/>
  <c r="E355" i="15"/>
  <c r="F355" i="15"/>
  <c r="G355" i="15"/>
  <c r="H355" i="15"/>
  <c r="I355" i="15"/>
  <c r="J355" i="15"/>
  <c r="A356" i="15"/>
  <c r="B356" i="15"/>
  <c r="C356" i="15"/>
  <c r="D356" i="15"/>
  <c r="E356" i="15"/>
  <c r="F356" i="15"/>
  <c r="G356" i="15"/>
  <c r="H356" i="15"/>
  <c r="I356" i="15"/>
  <c r="J356" i="15"/>
  <c r="A357" i="15"/>
  <c r="B357" i="15"/>
  <c r="C357" i="15"/>
  <c r="D357" i="15"/>
  <c r="E357" i="15"/>
  <c r="F357" i="15"/>
  <c r="G357" i="15"/>
  <c r="H357" i="15"/>
  <c r="I357" i="15"/>
  <c r="J357" i="15"/>
  <c r="A358" i="15"/>
  <c r="B358" i="15"/>
  <c r="C358" i="15"/>
  <c r="D358" i="15"/>
  <c r="E358" i="15"/>
  <c r="F358" i="15"/>
  <c r="G358" i="15"/>
  <c r="H358" i="15"/>
  <c r="I358" i="15"/>
  <c r="J358" i="15"/>
  <c r="A359" i="15"/>
  <c r="B359" i="15"/>
  <c r="C359" i="15"/>
  <c r="D359" i="15"/>
  <c r="E359" i="15"/>
  <c r="F359" i="15"/>
  <c r="G359" i="15"/>
  <c r="H359" i="15"/>
  <c r="I359" i="15"/>
  <c r="J359" i="15"/>
  <c r="A360" i="15"/>
  <c r="B360" i="15"/>
  <c r="C360" i="15"/>
  <c r="D360" i="15"/>
  <c r="E360" i="15"/>
  <c r="F360" i="15"/>
  <c r="G360" i="15"/>
  <c r="H360" i="15"/>
  <c r="I360" i="15"/>
  <c r="J360" i="15"/>
  <c r="A361" i="15"/>
  <c r="B361" i="15"/>
  <c r="C361" i="15"/>
  <c r="D361" i="15"/>
  <c r="E361" i="15"/>
  <c r="F361" i="15"/>
  <c r="G361" i="15"/>
  <c r="H361" i="15"/>
  <c r="I361" i="15"/>
  <c r="J361" i="15"/>
  <c r="A362" i="15"/>
  <c r="B362" i="15"/>
  <c r="C362" i="15"/>
  <c r="D362" i="15"/>
  <c r="E362" i="15"/>
  <c r="F362" i="15"/>
  <c r="G362" i="15"/>
  <c r="H362" i="15"/>
  <c r="I362" i="15"/>
  <c r="J362" i="15"/>
  <c r="A363" i="15"/>
  <c r="B363" i="15"/>
  <c r="C363" i="15"/>
  <c r="D363" i="15"/>
  <c r="E363" i="15"/>
  <c r="F363" i="15"/>
  <c r="G363" i="15"/>
  <c r="H363" i="15"/>
  <c r="I363" i="15"/>
  <c r="J363" i="15"/>
  <c r="A364" i="15"/>
  <c r="B364" i="15"/>
  <c r="C364" i="15"/>
  <c r="D364" i="15"/>
  <c r="E364" i="15"/>
  <c r="F364" i="15"/>
  <c r="G364" i="15"/>
  <c r="H364" i="15"/>
  <c r="I364" i="15"/>
  <c r="J364" i="15"/>
  <c r="A365" i="15"/>
  <c r="B365" i="15"/>
  <c r="C365" i="15"/>
  <c r="D365" i="15"/>
  <c r="E365" i="15"/>
  <c r="F365" i="15"/>
  <c r="G365" i="15"/>
  <c r="H365" i="15"/>
  <c r="I365" i="15"/>
  <c r="J365" i="15"/>
  <c r="A366" i="15"/>
  <c r="B366" i="15"/>
  <c r="C366" i="15"/>
  <c r="D366" i="15"/>
  <c r="E366" i="15"/>
  <c r="F366" i="15"/>
  <c r="G366" i="15"/>
  <c r="H366" i="15"/>
  <c r="I366" i="15"/>
  <c r="J366" i="15"/>
  <c r="A367" i="15"/>
  <c r="B367" i="15"/>
  <c r="C367" i="15"/>
  <c r="D367" i="15"/>
  <c r="E367" i="15"/>
  <c r="F367" i="15"/>
  <c r="G367" i="15"/>
  <c r="H367" i="15"/>
  <c r="I367" i="15"/>
  <c r="J367" i="15"/>
  <c r="A368" i="15"/>
  <c r="B368" i="15"/>
  <c r="C368" i="15"/>
  <c r="D368" i="15"/>
  <c r="E368" i="15"/>
  <c r="F368" i="15"/>
  <c r="G368" i="15"/>
  <c r="H368" i="15"/>
  <c r="I368" i="15"/>
  <c r="J368" i="15"/>
  <c r="A369" i="15"/>
  <c r="B369" i="15"/>
  <c r="C369" i="15"/>
  <c r="D369" i="15"/>
  <c r="E369" i="15"/>
  <c r="F369" i="15"/>
  <c r="G369" i="15"/>
  <c r="H369" i="15"/>
  <c r="I369" i="15"/>
  <c r="J369" i="15"/>
  <c r="A370" i="15"/>
  <c r="B370" i="15"/>
  <c r="C370" i="15"/>
  <c r="D370" i="15"/>
  <c r="E370" i="15"/>
  <c r="F370" i="15"/>
  <c r="G370" i="15"/>
  <c r="H370" i="15"/>
  <c r="I370" i="15"/>
  <c r="J370" i="15"/>
  <c r="A371" i="15"/>
  <c r="B371" i="15"/>
  <c r="C371" i="15"/>
  <c r="D371" i="15"/>
  <c r="E371" i="15"/>
  <c r="F371" i="15"/>
  <c r="G371" i="15"/>
  <c r="H371" i="15"/>
  <c r="I371" i="15"/>
  <c r="J371" i="15"/>
  <c r="A372" i="15"/>
  <c r="B372" i="15"/>
  <c r="C372" i="15"/>
  <c r="D372" i="15"/>
  <c r="E372" i="15"/>
  <c r="F372" i="15"/>
  <c r="G372" i="15"/>
  <c r="H372" i="15"/>
  <c r="I372" i="15"/>
  <c r="J372" i="15"/>
  <c r="A373" i="15"/>
  <c r="B373" i="15"/>
  <c r="C373" i="15"/>
  <c r="D373" i="15"/>
  <c r="E373" i="15"/>
  <c r="F373" i="15"/>
  <c r="G373" i="15"/>
  <c r="H373" i="15"/>
  <c r="I373" i="15"/>
  <c r="J373" i="15"/>
  <c r="A374" i="15"/>
  <c r="B374" i="15"/>
  <c r="C374" i="15"/>
  <c r="D374" i="15"/>
  <c r="E374" i="15"/>
  <c r="F374" i="15"/>
  <c r="G374" i="15"/>
  <c r="H374" i="15"/>
  <c r="I374" i="15"/>
  <c r="J374" i="15"/>
  <c r="A375" i="15"/>
  <c r="B375" i="15"/>
  <c r="C375" i="15"/>
  <c r="D375" i="15"/>
  <c r="E375" i="15"/>
  <c r="F375" i="15"/>
  <c r="G375" i="15"/>
  <c r="H375" i="15"/>
  <c r="I375" i="15"/>
  <c r="J375" i="15"/>
  <c r="A376" i="15"/>
  <c r="B376" i="15"/>
  <c r="C376" i="15"/>
  <c r="D376" i="15"/>
  <c r="E376" i="15"/>
  <c r="F376" i="15"/>
  <c r="G376" i="15"/>
  <c r="H376" i="15"/>
  <c r="I376" i="15"/>
  <c r="J376" i="15"/>
  <c r="A377" i="15"/>
  <c r="B377" i="15"/>
  <c r="C377" i="15"/>
  <c r="D377" i="15"/>
  <c r="E377" i="15"/>
  <c r="F377" i="15"/>
  <c r="G377" i="15"/>
  <c r="H377" i="15"/>
  <c r="I377" i="15"/>
  <c r="J377" i="15"/>
  <c r="A378" i="15"/>
  <c r="B378" i="15"/>
  <c r="C378" i="15"/>
  <c r="D378" i="15"/>
  <c r="E378" i="15"/>
  <c r="F378" i="15"/>
  <c r="G378" i="15"/>
  <c r="H378" i="15"/>
  <c r="I378" i="15"/>
  <c r="J378" i="15"/>
  <c r="A379" i="15"/>
  <c r="B379" i="15"/>
  <c r="C379" i="15"/>
  <c r="D379" i="15"/>
  <c r="E379" i="15"/>
  <c r="F379" i="15"/>
  <c r="G379" i="15"/>
  <c r="H379" i="15"/>
  <c r="I379" i="15"/>
  <c r="J379" i="15"/>
  <c r="A380" i="15"/>
  <c r="B380" i="15"/>
  <c r="C380" i="15"/>
  <c r="D380" i="15"/>
  <c r="E380" i="15"/>
  <c r="F380" i="15"/>
  <c r="G380" i="15"/>
  <c r="H380" i="15"/>
  <c r="I380" i="15"/>
  <c r="J380" i="15"/>
  <c r="A381" i="15"/>
  <c r="B381" i="15"/>
  <c r="C381" i="15"/>
  <c r="D381" i="15"/>
  <c r="E381" i="15"/>
  <c r="F381" i="15"/>
  <c r="G381" i="15"/>
  <c r="H381" i="15"/>
  <c r="I381" i="15"/>
  <c r="J381" i="15"/>
  <c r="A382" i="15"/>
  <c r="B382" i="15"/>
  <c r="C382" i="15"/>
  <c r="D382" i="15"/>
  <c r="E382" i="15"/>
  <c r="F382" i="15"/>
  <c r="G382" i="15"/>
  <c r="H382" i="15"/>
  <c r="I382" i="15"/>
  <c r="J382" i="15"/>
  <c r="A383" i="15"/>
  <c r="B383" i="15"/>
  <c r="C383" i="15"/>
  <c r="D383" i="15"/>
  <c r="E383" i="15"/>
  <c r="F383" i="15"/>
  <c r="G383" i="15"/>
  <c r="H383" i="15"/>
  <c r="I383" i="15"/>
  <c r="J383" i="15"/>
  <c r="A384" i="15"/>
  <c r="B384" i="15"/>
  <c r="C384" i="15"/>
  <c r="D384" i="15"/>
  <c r="E384" i="15"/>
  <c r="F384" i="15"/>
  <c r="G384" i="15"/>
  <c r="H384" i="15"/>
  <c r="I384" i="15"/>
  <c r="J384" i="15"/>
  <c r="A385" i="15"/>
  <c r="B385" i="15"/>
  <c r="C385" i="15"/>
  <c r="D385" i="15"/>
  <c r="E385" i="15"/>
  <c r="F385" i="15"/>
  <c r="G385" i="15"/>
  <c r="H385" i="15"/>
  <c r="I385" i="15"/>
  <c r="J385" i="15"/>
  <c r="A386" i="15"/>
  <c r="B386" i="15"/>
  <c r="C386" i="15"/>
  <c r="D386" i="15"/>
  <c r="E386" i="15"/>
  <c r="F386" i="15"/>
  <c r="G386" i="15"/>
  <c r="H386" i="15"/>
  <c r="I386" i="15"/>
  <c r="J386" i="15"/>
  <c r="A387" i="15"/>
  <c r="B387" i="15"/>
  <c r="C387" i="15"/>
  <c r="D387" i="15"/>
  <c r="E387" i="15"/>
  <c r="F387" i="15"/>
  <c r="G387" i="15"/>
  <c r="H387" i="15"/>
  <c r="I387" i="15"/>
  <c r="J387" i="15"/>
  <c r="A388" i="15"/>
  <c r="B388" i="15"/>
  <c r="C388" i="15"/>
  <c r="D388" i="15"/>
  <c r="E388" i="15"/>
  <c r="F388" i="15"/>
  <c r="G388" i="15"/>
  <c r="H388" i="15"/>
  <c r="I388" i="15"/>
  <c r="J388" i="15"/>
  <c r="A389" i="15"/>
  <c r="B389" i="15"/>
  <c r="C389" i="15"/>
  <c r="D389" i="15"/>
  <c r="E389" i="15"/>
  <c r="F389" i="15"/>
  <c r="G389" i="15"/>
  <c r="H389" i="15"/>
  <c r="I389" i="15"/>
  <c r="J389" i="15"/>
  <c r="A390" i="15"/>
  <c r="B390" i="15"/>
  <c r="C390" i="15"/>
  <c r="D390" i="15"/>
  <c r="E390" i="15"/>
  <c r="F390" i="15"/>
  <c r="G390" i="15"/>
  <c r="H390" i="15"/>
  <c r="I390" i="15"/>
  <c r="J390" i="15"/>
  <c r="A391" i="15"/>
  <c r="B391" i="15"/>
  <c r="C391" i="15"/>
  <c r="D391" i="15"/>
  <c r="E391" i="15"/>
  <c r="F391" i="15"/>
  <c r="G391" i="15"/>
  <c r="H391" i="15"/>
  <c r="I391" i="15"/>
  <c r="J391" i="15"/>
  <c r="A392" i="15"/>
  <c r="B392" i="15"/>
  <c r="C392" i="15"/>
  <c r="D392" i="15"/>
  <c r="E392" i="15"/>
  <c r="F392" i="15"/>
  <c r="G392" i="15"/>
  <c r="H392" i="15"/>
  <c r="I392" i="15"/>
  <c r="J392" i="15"/>
  <c r="A393" i="15"/>
  <c r="B393" i="15"/>
  <c r="C393" i="15"/>
  <c r="D393" i="15"/>
  <c r="E393" i="15"/>
  <c r="F393" i="15"/>
  <c r="G393" i="15"/>
  <c r="H393" i="15"/>
  <c r="I393" i="15"/>
  <c r="J393" i="15"/>
  <c r="A394" i="15"/>
  <c r="B394" i="15"/>
  <c r="C394" i="15"/>
  <c r="D394" i="15"/>
  <c r="E394" i="15"/>
  <c r="F394" i="15"/>
  <c r="G394" i="15"/>
  <c r="H394" i="15"/>
  <c r="I394" i="15"/>
  <c r="J394" i="15"/>
  <c r="A395" i="15"/>
  <c r="B395" i="15"/>
  <c r="C395" i="15"/>
  <c r="D395" i="15"/>
  <c r="E395" i="15"/>
  <c r="F395" i="15"/>
  <c r="G395" i="15"/>
  <c r="H395" i="15"/>
  <c r="I395" i="15"/>
  <c r="J395" i="15"/>
  <c r="A396" i="15"/>
  <c r="B396" i="15"/>
  <c r="C396" i="15"/>
  <c r="D396" i="15"/>
  <c r="E396" i="15"/>
  <c r="F396" i="15"/>
  <c r="G396" i="15"/>
  <c r="H396" i="15"/>
  <c r="I396" i="15"/>
  <c r="J396" i="15"/>
  <c r="A397" i="15"/>
  <c r="B397" i="15"/>
  <c r="C397" i="15"/>
  <c r="D397" i="15"/>
  <c r="E397" i="15"/>
  <c r="F397" i="15"/>
  <c r="G397" i="15"/>
  <c r="H397" i="15"/>
  <c r="I397" i="15"/>
  <c r="J397" i="15"/>
  <c r="A398" i="15"/>
  <c r="B398" i="15"/>
  <c r="C398" i="15"/>
  <c r="D398" i="15"/>
  <c r="E398" i="15"/>
  <c r="F398" i="15"/>
  <c r="G398" i="15"/>
  <c r="H398" i="15"/>
  <c r="I398" i="15"/>
  <c r="J398" i="15"/>
  <c r="A399" i="15"/>
  <c r="B399" i="15"/>
  <c r="C399" i="15"/>
  <c r="D399" i="15"/>
  <c r="E399" i="15"/>
  <c r="F399" i="15"/>
  <c r="G399" i="15"/>
  <c r="H399" i="15"/>
  <c r="I399" i="15"/>
  <c r="J399" i="15"/>
  <c r="A400" i="15"/>
  <c r="B400" i="15"/>
  <c r="C400" i="15"/>
  <c r="D400" i="15"/>
  <c r="E400" i="15"/>
  <c r="F400" i="15"/>
  <c r="G400" i="15"/>
  <c r="H400" i="15"/>
  <c r="I400" i="15"/>
  <c r="J400" i="15"/>
  <c r="A401" i="15"/>
  <c r="B401" i="15"/>
  <c r="C401" i="15"/>
  <c r="D401" i="15"/>
  <c r="E401" i="15"/>
  <c r="F401" i="15"/>
  <c r="G401" i="15"/>
  <c r="H401" i="15"/>
  <c r="I401" i="15"/>
  <c r="J401" i="15"/>
  <c r="A402" i="15"/>
  <c r="B402" i="15"/>
  <c r="C402" i="15"/>
  <c r="D402" i="15"/>
  <c r="E402" i="15"/>
  <c r="F402" i="15"/>
  <c r="G402" i="15"/>
  <c r="H402" i="15"/>
  <c r="I402" i="15"/>
  <c r="J402" i="15"/>
  <c r="A403" i="15"/>
  <c r="B403" i="15"/>
  <c r="C403" i="15"/>
  <c r="D403" i="15"/>
  <c r="E403" i="15"/>
  <c r="F403" i="15"/>
  <c r="G403" i="15"/>
  <c r="H403" i="15"/>
  <c r="I403" i="15"/>
  <c r="J403" i="15"/>
  <c r="A404" i="15"/>
  <c r="B404" i="15"/>
  <c r="C404" i="15"/>
  <c r="D404" i="15"/>
  <c r="E404" i="15"/>
  <c r="F404" i="15"/>
  <c r="G404" i="15"/>
  <c r="H404" i="15"/>
  <c r="I404" i="15"/>
  <c r="J404" i="15"/>
  <c r="A405" i="15"/>
  <c r="B405" i="15"/>
  <c r="C405" i="15"/>
  <c r="D405" i="15"/>
  <c r="E405" i="15"/>
  <c r="F405" i="15"/>
  <c r="G405" i="15"/>
  <c r="H405" i="15"/>
  <c r="I405" i="15"/>
  <c r="J405" i="15"/>
  <c r="A406" i="15"/>
  <c r="B406" i="15"/>
  <c r="C406" i="15"/>
  <c r="D406" i="15"/>
  <c r="E406" i="15"/>
  <c r="F406" i="15"/>
  <c r="G406" i="15"/>
  <c r="H406" i="15"/>
  <c r="I406" i="15"/>
  <c r="J406" i="15"/>
  <c r="A407" i="15"/>
  <c r="B407" i="15"/>
  <c r="C407" i="15"/>
  <c r="D407" i="15"/>
  <c r="E407" i="15"/>
  <c r="F407" i="15"/>
  <c r="G407" i="15"/>
  <c r="H407" i="15"/>
  <c r="I407" i="15"/>
  <c r="J407" i="15"/>
  <c r="A408" i="15"/>
  <c r="B408" i="15"/>
  <c r="C408" i="15"/>
  <c r="D408" i="15"/>
  <c r="E408" i="15"/>
  <c r="F408" i="15"/>
  <c r="G408" i="15"/>
  <c r="H408" i="15"/>
  <c r="I408" i="15"/>
  <c r="J408" i="15"/>
  <c r="A409" i="15"/>
  <c r="B409" i="15"/>
  <c r="C409" i="15"/>
  <c r="D409" i="15"/>
  <c r="E409" i="15"/>
  <c r="F409" i="15"/>
  <c r="G409" i="15"/>
  <c r="H409" i="15"/>
  <c r="I409" i="15"/>
  <c r="J409" i="15"/>
  <c r="A410" i="15"/>
  <c r="B410" i="15"/>
  <c r="C410" i="15"/>
  <c r="D410" i="15"/>
  <c r="E410" i="15"/>
  <c r="F410" i="15"/>
  <c r="G410" i="15"/>
  <c r="H410" i="15"/>
  <c r="I410" i="15"/>
  <c r="J410" i="15"/>
  <c r="A411" i="15"/>
  <c r="B411" i="15"/>
  <c r="C411" i="15"/>
  <c r="D411" i="15"/>
  <c r="E411" i="15"/>
  <c r="F411" i="15"/>
  <c r="G411" i="15"/>
  <c r="H411" i="15"/>
  <c r="I411" i="15"/>
  <c r="J411" i="15"/>
  <c r="A412" i="15"/>
  <c r="B412" i="15"/>
  <c r="C412" i="15"/>
  <c r="D412" i="15"/>
  <c r="E412" i="15"/>
  <c r="F412" i="15"/>
  <c r="G412" i="15"/>
  <c r="H412" i="15"/>
  <c r="I412" i="15"/>
  <c r="J412" i="15"/>
  <c r="A413" i="15"/>
  <c r="B413" i="15"/>
  <c r="C413" i="15"/>
  <c r="D413" i="15"/>
  <c r="E413" i="15"/>
  <c r="F413" i="15"/>
  <c r="G413" i="15"/>
  <c r="H413" i="15"/>
  <c r="I413" i="15"/>
  <c r="J413" i="15"/>
  <c r="A414" i="15"/>
  <c r="B414" i="15"/>
  <c r="C414" i="15"/>
  <c r="D414" i="15"/>
  <c r="E414" i="15"/>
  <c r="F414" i="15"/>
  <c r="G414" i="15"/>
  <c r="H414" i="15"/>
  <c r="I414" i="15"/>
  <c r="J414" i="15"/>
  <c r="A415" i="15"/>
  <c r="B415" i="15"/>
  <c r="C415" i="15"/>
  <c r="D415" i="15"/>
  <c r="E415" i="15"/>
  <c r="F415" i="15"/>
  <c r="G415" i="15"/>
  <c r="H415" i="15"/>
  <c r="I415" i="15"/>
  <c r="J415" i="15"/>
  <c r="A416" i="15"/>
  <c r="B416" i="15"/>
  <c r="C416" i="15"/>
  <c r="D416" i="15"/>
  <c r="E416" i="15"/>
  <c r="F416" i="15"/>
  <c r="G416" i="15"/>
  <c r="H416" i="15"/>
  <c r="I416" i="15"/>
  <c r="J416" i="15"/>
  <c r="A417" i="15"/>
  <c r="B417" i="15"/>
  <c r="C417" i="15"/>
  <c r="D417" i="15"/>
  <c r="E417" i="15"/>
  <c r="F417" i="15"/>
  <c r="G417" i="15"/>
  <c r="H417" i="15"/>
  <c r="I417" i="15"/>
  <c r="J417" i="15"/>
  <c r="A418" i="15"/>
  <c r="B418" i="15"/>
  <c r="C418" i="15"/>
  <c r="D418" i="15"/>
  <c r="E418" i="15"/>
  <c r="F418" i="15"/>
  <c r="G418" i="15"/>
  <c r="H418" i="15"/>
  <c r="I418" i="15"/>
  <c r="J418" i="15"/>
  <c r="A419" i="15"/>
  <c r="B419" i="15"/>
  <c r="C419" i="15"/>
  <c r="D419" i="15"/>
  <c r="E419" i="15"/>
  <c r="F419" i="15"/>
  <c r="G419" i="15"/>
  <c r="H419" i="15"/>
  <c r="I419" i="15"/>
  <c r="J419" i="15"/>
  <c r="A420" i="15"/>
  <c r="B420" i="15"/>
  <c r="C420" i="15"/>
  <c r="D420" i="15"/>
  <c r="E420" i="15"/>
  <c r="F420" i="15"/>
  <c r="G420" i="15"/>
  <c r="H420" i="15"/>
  <c r="I420" i="15"/>
  <c r="J420" i="15"/>
  <c r="A421" i="15"/>
  <c r="B421" i="15"/>
  <c r="C421" i="15"/>
  <c r="D421" i="15"/>
  <c r="E421" i="15"/>
  <c r="F421" i="15"/>
  <c r="G421" i="15"/>
  <c r="H421" i="15"/>
  <c r="I421" i="15"/>
  <c r="J421" i="15"/>
  <c r="A422" i="15"/>
  <c r="B422" i="15"/>
  <c r="C422" i="15"/>
  <c r="D422" i="15"/>
  <c r="E422" i="15"/>
  <c r="F422" i="15"/>
  <c r="G422" i="15"/>
  <c r="H422" i="15"/>
  <c r="I422" i="15"/>
  <c r="J422" i="15"/>
  <c r="A423" i="15"/>
  <c r="B423" i="15"/>
  <c r="C423" i="15"/>
  <c r="D423" i="15"/>
  <c r="E423" i="15"/>
  <c r="F423" i="15"/>
  <c r="G423" i="15"/>
  <c r="H423" i="15"/>
  <c r="I423" i="15"/>
  <c r="J423" i="15"/>
  <c r="A424" i="15"/>
  <c r="B424" i="15"/>
  <c r="C424" i="15"/>
  <c r="D424" i="15"/>
  <c r="E424" i="15"/>
  <c r="F424" i="15"/>
  <c r="G424" i="15"/>
  <c r="H424" i="15"/>
  <c r="I424" i="15"/>
  <c r="J424" i="15"/>
  <c r="A425" i="15"/>
  <c r="B425" i="15"/>
  <c r="C425" i="15"/>
  <c r="D425" i="15"/>
  <c r="E425" i="15"/>
  <c r="F425" i="15"/>
  <c r="G425" i="15"/>
  <c r="H425" i="15"/>
  <c r="I425" i="15"/>
  <c r="J425" i="15"/>
  <c r="A426" i="15"/>
  <c r="B426" i="15"/>
  <c r="C426" i="15"/>
  <c r="D426" i="15"/>
  <c r="E426" i="15"/>
  <c r="F426" i="15"/>
  <c r="G426" i="15"/>
  <c r="H426" i="15"/>
  <c r="I426" i="15"/>
  <c r="J426" i="15"/>
  <c r="A427" i="15"/>
  <c r="B427" i="15"/>
  <c r="C427" i="15"/>
  <c r="D427" i="15"/>
  <c r="E427" i="15"/>
  <c r="F427" i="15"/>
  <c r="G427" i="15"/>
  <c r="H427" i="15"/>
  <c r="I427" i="15"/>
  <c r="J427" i="15"/>
  <c r="A428" i="15"/>
  <c r="B428" i="15"/>
  <c r="C428" i="15"/>
  <c r="D428" i="15"/>
  <c r="E428" i="15"/>
  <c r="F428" i="15"/>
  <c r="G428" i="15"/>
  <c r="H428" i="15"/>
  <c r="I428" i="15"/>
  <c r="J428" i="15"/>
  <c r="A429" i="15"/>
  <c r="B429" i="15"/>
  <c r="C429" i="15"/>
  <c r="D429" i="15"/>
  <c r="E429" i="15"/>
  <c r="F429" i="15"/>
  <c r="G429" i="15"/>
  <c r="H429" i="15"/>
  <c r="I429" i="15"/>
  <c r="J429" i="15"/>
  <c r="A430" i="15"/>
  <c r="B430" i="15"/>
  <c r="C430" i="15"/>
  <c r="D430" i="15"/>
  <c r="E430" i="15"/>
  <c r="F430" i="15"/>
  <c r="G430" i="15"/>
  <c r="H430" i="15"/>
  <c r="I430" i="15"/>
  <c r="J430" i="15"/>
  <c r="A431" i="15"/>
  <c r="B431" i="15"/>
  <c r="C431" i="15"/>
  <c r="D431" i="15"/>
  <c r="E431" i="15"/>
  <c r="F431" i="15"/>
  <c r="G431" i="15"/>
  <c r="H431" i="15"/>
  <c r="I431" i="15"/>
  <c r="J431" i="15"/>
  <c r="A432" i="15"/>
  <c r="B432" i="15"/>
  <c r="C432" i="15"/>
  <c r="D432" i="15"/>
  <c r="E432" i="15"/>
  <c r="F432" i="15"/>
  <c r="G432" i="15"/>
  <c r="H432" i="15"/>
  <c r="I432" i="15"/>
  <c r="J432" i="15"/>
  <c r="A433" i="15"/>
  <c r="B433" i="15"/>
  <c r="C433" i="15"/>
  <c r="D433" i="15"/>
  <c r="E433" i="15"/>
  <c r="F433" i="15"/>
  <c r="G433" i="15"/>
  <c r="H433" i="15"/>
  <c r="I433" i="15"/>
  <c r="J433" i="15"/>
  <c r="A434" i="15"/>
  <c r="B434" i="15"/>
  <c r="C434" i="15"/>
  <c r="D434" i="15"/>
  <c r="E434" i="15"/>
  <c r="F434" i="15"/>
  <c r="G434" i="15"/>
  <c r="H434" i="15"/>
  <c r="I434" i="15"/>
  <c r="J434" i="15"/>
  <c r="A435" i="15"/>
  <c r="B435" i="15"/>
  <c r="C435" i="15"/>
  <c r="D435" i="15"/>
  <c r="E435" i="15"/>
  <c r="F435" i="15"/>
  <c r="G435" i="15"/>
  <c r="H435" i="15"/>
  <c r="I435" i="15"/>
  <c r="J435" i="15"/>
  <c r="A436" i="15"/>
  <c r="B436" i="15"/>
  <c r="C436" i="15"/>
  <c r="D436" i="15"/>
  <c r="E436" i="15"/>
  <c r="F436" i="15"/>
  <c r="G436" i="15"/>
  <c r="H436" i="15"/>
  <c r="I436" i="15"/>
  <c r="J436" i="15"/>
  <c r="A437" i="15"/>
  <c r="B437" i="15"/>
  <c r="C437" i="15"/>
  <c r="D437" i="15"/>
  <c r="E437" i="15"/>
  <c r="F437" i="15"/>
  <c r="G437" i="15"/>
  <c r="H437" i="15"/>
  <c r="I437" i="15"/>
  <c r="J437" i="15"/>
  <c r="A438" i="15"/>
  <c r="B438" i="15"/>
  <c r="C438" i="15"/>
  <c r="D438" i="15"/>
  <c r="E438" i="15"/>
  <c r="F438" i="15"/>
  <c r="G438" i="15"/>
  <c r="H438" i="15"/>
  <c r="I438" i="15"/>
  <c r="J438" i="15"/>
  <c r="A439" i="15"/>
  <c r="B439" i="15"/>
  <c r="C439" i="15"/>
  <c r="D439" i="15"/>
  <c r="E439" i="15"/>
  <c r="F439" i="15"/>
  <c r="G439" i="15"/>
  <c r="H439" i="15"/>
  <c r="I439" i="15"/>
  <c r="J439" i="15"/>
  <c r="A440" i="15"/>
  <c r="B440" i="15"/>
  <c r="C440" i="15"/>
  <c r="D440" i="15"/>
  <c r="E440" i="15"/>
  <c r="F440" i="15"/>
  <c r="G440" i="15"/>
  <c r="H440" i="15"/>
  <c r="I440" i="15"/>
  <c r="J440" i="15"/>
  <c r="A441" i="15"/>
  <c r="B441" i="15"/>
  <c r="C441" i="15"/>
  <c r="D441" i="15"/>
  <c r="E441" i="15"/>
  <c r="F441" i="15"/>
  <c r="G441" i="15"/>
  <c r="H441" i="15"/>
  <c r="I441" i="15"/>
  <c r="J441" i="15"/>
  <c r="A442" i="15"/>
  <c r="B442" i="15"/>
  <c r="C442" i="15"/>
  <c r="D442" i="15"/>
  <c r="E442" i="15"/>
  <c r="F442" i="15"/>
  <c r="G442" i="15"/>
  <c r="H442" i="15"/>
  <c r="I442" i="15"/>
  <c r="J442" i="15"/>
  <c r="A443" i="15"/>
  <c r="B443" i="15"/>
  <c r="C443" i="15"/>
  <c r="D443" i="15"/>
  <c r="E443" i="15"/>
  <c r="F443" i="15"/>
  <c r="G443" i="15"/>
  <c r="H443" i="15"/>
  <c r="I443" i="15"/>
  <c r="J443" i="15"/>
  <c r="A444" i="15"/>
  <c r="B444" i="15"/>
  <c r="C444" i="15"/>
  <c r="D444" i="15"/>
  <c r="E444" i="15"/>
  <c r="F444" i="15"/>
  <c r="G444" i="15"/>
  <c r="H444" i="15"/>
  <c r="I444" i="15"/>
  <c r="J444" i="15"/>
  <c r="A445" i="15"/>
  <c r="B445" i="15"/>
  <c r="C445" i="15"/>
  <c r="D445" i="15"/>
  <c r="E445" i="15"/>
  <c r="F445" i="15"/>
  <c r="G445" i="15"/>
  <c r="H445" i="15"/>
  <c r="I445" i="15"/>
  <c r="J445" i="15"/>
  <c r="A446" i="15"/>
  <c r="B446" i="15"/>
  <c r="C446" i="15"/>
  <c r="D446" i="15"/>
  <c r="E446" i="15"/>
  <c r="F446" i="15"/>
  <c r="G446" i="15"/>
  <c r="H446" i="15"/>
  <c r="I446" i="15"/>
  <c r="J446" i="15"/>
  <c r="A447" i="15"/>
  <c r="B447" i="15"/>
  <c r="C447" i="15"/>
  <c r="D447" i="15"/>
  <c r="E447" i="15"/>
  <c r="F447" i="15"/>
  <c r="G447" i="15"/>
  <c r="H447" i="15"/>
  <c r="I447" i="15"/>
  <c r="J447" i="15"/>
  <c r="A448" i="15"/>
  <c r="B448" i="15"/>
  <c r="C448" i="15"/>
  <c r="D448" i="15"/>
  <c r="E448" i="15"/>
  <c r="F448" i="15"/>
  <c r="G448" i="15"/>
  <c r="H448" i="15"/>
  <c r="I448" i="15"/>
  <c r="J448" i="15"/>
  <c r="A449" i="15"/>
  <c r="B449" i="15"/>
  <c r="C449" i="15"/>
  <c r="D449" i="15"/>
  <c r="E449" i="15"/>
  <c r="F449" i="15"/>
  <c r="G449" i="15"/>
  <c r="H449" i="15"/>
  <c r="I449" i="15"/>
  <c r="J449" i="15"/>
  <c r="A450" i="15"/>
  <c r="B450" i="15"/>
  <c r="C450" i="15"/>
  <c r="D450" i="15"/>
  <c r="E450" i="15"/>
  <c r="F450" i="15"/>
  <c r="G450" i="15"/>
  <c r="H450" i="15"/>
  <c r="I450" i="15"/>
  <c r="J450" i="15"/>
  <c r="A451" i="15"/>
  <c r="B451" i="15"/>
  <c r="C451" i="15"/>
  <c r="D451" i="15"/>
  <c r="E451" i="15"/>
  <c r="F451" i="15"/>
  <c r="G451" i="15"/>
  <c r="H451" i="15"/>
  <c r="I451" i="15"/>
  <c r="J451" i="15"/>
  <c r="A452" i="15"/>
  <c r="B452" i="15"/>
  <c r="C452" i="15"/>
  <c r="D452" i="15"/>
  <c r="E452" i="15"/>
  <c r="F452" i="15"/>
  <c r="G452" i="15"/>
  <c r="H452" i="15"/>
  <c r="I452" i="15"/>
  <c r="J452" i="15"/>
  <c r="A453" i="15"/>
  <c r="B453" i="15"/>
  <c r="C453" i="15"/>
  <c r="D453" i="15"/>
  <c r="E453" i="15"/>
  <c r="F453" i="15"/>
  <c r="G453" i="15"/>
  <c r="H453" i="15"/>
  <c r="I453" i="15"/>
  <c r="J453" i="15"/>
  <c r="A454" i="15"/>
  <c r="B454" i="15"/>
  <c r="C454" i="15"/>
  <c r="D454" i="15"/>
  <c r="E454" i="15"/>
  <c r="F454" i="15"/>
  <c r="G454" i="15"/>
  <c r="H454" i="15"/>
  <c r="I454" i="15"/>
  <c r="J454" i="15"/>
  <c r="A455" i="15"/>
  <c r="B455" i="15"/>
  <c r="C455" i="15"/>
  <c r="D455" i="15"/>
  <c r="E455" i="15"/>
  <c r="F455" i="15"/>
  <c r="G455" i="15"/>
  <c r="H455" i="15"/>
  <c r="I455" i="15"/>
  <c r="J455" i="15"/>
  <c r="A456" i="15"/>
  <c r="B456" i="15"/>
  <c r="C456" i="15"/>
  <c r="D456" i="15"/>
  <c r="E456" i="15"/>
  <c r="F456" i="15"/>
  <c r="G456" i="15"/>
  <c r="H456" i="15"/>
  <c r="I456" i="15"/>
  <c r="J456" i="15"/>
  <c r="A457" i="15"/>
  <c r="B457" i="15"/>
  <c r="C457" i="15"/>
  <c r="D457" i="15"/>
  <c r="E457" i="15"/>
  <c r="F457" i="15"/>
  <c r="G457" i="15"/>
  <c r="H457" i="15"/>
  <c r="I457" i="15"/>
  <c r="J457" i="15"/>
  <c r="A458" i="15"/>
  <c r="B458" i="15"/>
  <c r="C458" i="15"/>
  <c r="D458" i="15"/>
  <c r="E458" i="15"/>
  <c r="F458" i="15"/>
  <c r="G458" i="15"/>
  <c r="H458" i="15"/>
  <c r="I458" i="15"/>
  <c r="J458" i="15"/>
  <c r="A459" i="15"/>
  <c r="B459" i="15"/>
  <c r="C459" i="15"/>
  <c r="D459" i="15"/>
  <c r="E459" i="15"/>
  <c r="F459" i="15"/>
  <c r="G459" i="15"/>
  <c r="H459" i="15"/>
  <c r="I459" i="15"/>
  <c r="J459" i="15"/>
  <c r="A460" i="15"/>
  <c r="B460" i="15"/>
  <c r="C460" i="15"/>
  <c r="D460" i="15"/>
  <c r="E460" i="15"/>
  <c r="F460" i="15"/>
  <c r="G460" i="15"/>
  <c r="H460" i="15"/>
  <c r="I460" i="15"/>
  <c r="J460" i="15"/>
  <c r="A461" i="15"/>
  <c r="B461" i="15"/>
  <c r="C461" i="15"/>
  <c r="D461" i="15"/>
  <c r="E461" i="15"/>
  <c r="F461" i="15"/>
  <c r="G461" i="15"/>
  <c r="H461" i="15"/>
  <c r="I461" i="15"/>
  <c r="J461" i="15"/>
  <c r="A462" i="15"/>
  <c r="B462" i="15"/>
  <c r="C462" i="15"/>
  <c r="D462" i="15"/>
  <c r="E462" i="15"/>
  <c r="F462" i="15"/>
  <c r="G462" i="15"/>
  <c r="H462" i="15"/>
  <c r="I462" i="15"/>
  <c r="J462" i="15"/>
  <c r="A463" i="15"/>
  <c r="B463" i="15"/>
  <c r="C463" i="15"/>
  <c r="D463" i="15"/>
  <c r="E463" i="15"/>
  <c r="F463" i="15"/>
  <c r="G463" i="15"/>
  <c r="H463" i="15"/>
  <c r="I463" i="15"/>
  <c r="J463" i="15"/>
  <c r="A464" i="15"/>
  <c r="B464" i="15"/>
  <c r="C464" i="15"/>
  <c r="D464" i="15"/>
  <c r="E464" i="15"/>
  <c r="F464" i="15"/>
  <c r="G464" i="15"/>
  <c r="H464" i="15"/>
  <c r="I464" i="15"/>
  <c r="J464" i="15"/>
  <c r="A465" i="15"/>
  <c r="B465" i="15"/>
  <c r="C465" i="15"/>
  <c r="D465" i="15"/>
  <c r="E465" i="15"/>
  <c r="F465" i="15"/>
  <c r="G465" i="15"/>
  <c r="H465" i="15"/>
  <c r="I465" i="15"/>
  <c r="J465" i="15"/>
  <c r="A466" i="15"/>
  <c r="B466" i="15"/>
  <c r="C466" i="15"/>
  <c r="D466" i="15"/>
  <c r="E466" i="15"/>
  <c r="F466" i="15"/>
  <c r="G466" i="15"/>
  <c r="H466" i="15"/>
  <c r="I466" i="15"/>
  <c r="J466" i="15"/>
  <c r="A467" i="15"/>
  <c r="B467" i="15"/>
  <c r="C467" i="15"/>
  <c r="D467" i="15"/>
  <c r="E467" i="15"/>
  <c r="F467" i="15"/>
  <c r="G467" i="15"/>
  <c r="H467" i="15"/>
  <c r="I467" i="15"/>
  <c r="J467" i="15"/>
  <c r="A468" i="15"/>
  <c r="B468" i="15"/>
  <c r="C468" i="15"/>
  <c r="D468" i="15"/>
  <c r="E468" i="15"/>
  <c r="F468" i="15"/>
  <c r="G468" i="15"/>
  <c r="H468" i="15"/>
  <c r="I468" i="15"/>
  <c r="J468" i="15"/>
  <c r="A469" i="15"/>
  <c r="B469" i="15"/>
  <c r="C469" i="15"/>
  <c r="D469" i="15"/>
  <c r="E469" i="15"/>
  <c r="F469" i="15"/>
  <c r="G469" i="15"/>
  <c r="H469" i="15"/>
  <c r="I469" i="15"/>
  <c r="J469" i="15"/>
  <c r="A470" i="15"/>
  <c r="B470" i="15"/>
  <c r="C470" i="15"/>
  <c r="D470" i="15"/>
  <c r="E470" i="15"/>
  <c r="F470" i="15"/>
  <c r="G470" i="15"/>
  <c r="H470" i="15"/>
  <c r="I470" i="15"/>
  <c r="J470" i="15"/>
  <c r="A471" i="15"/>
  <c r="B471" i="15"/>
  <c r="C471" i="15"/>
  <c r="D471" i="15"/>
  <c r="E471" i="15"/>
  <c r="F471" i="15"/>
  <c r="G471" i="15"/>
  <c r="H471" i="15"/>
  <c r="I471" i="15"/>
  <c r="J471" i="15"/>
  <c r="A472" i="15"/>
  <c r="B472" i="15"/>
  <c r="C472" i="15"/>
  <c r="D472" i="15"/>
  <c r="E472" i="15"/>
  <c r="F472" i="15"/>
  <c r="G472" i="15"/>
  <c r="H472" i="15"/>
  <c r="I472" i="15"/>
  <c r="J472" i="15"/>
  <c r="A473" i="15"/>
  <c r="B473" i="15"/>
  <c r="C473" i="15"/>
  <c r="D473" i="15"/>
  <c r="E473" i="15"/>
  <c r="F473" i="15"/>
  <c r="G473" i="15"/>
  <c r="H473" i="15"/>
  <c r="I473" i="15"/>
  <c r="J473" i="15"/>
  <c r="A474" i="15"/>
  <c r="B474" i="15"/>
  <c r="C474" i="15"/>
  <c r="D474" i="15"/>
  <c r="E474" i="15"/>
  <c r="F474" i="15"/>
  <c r="G474" i="15"/>
  <c r="H474" i="15"/>
  <c r="I474" i="15"/>
  <c r="J474" i="15"/>
  <c r="A475" i="15"/>
  <c r="B475" i="15"/>
  <c r="C475" i="15"/>
  <c r="D475" i="15"/>
  <c r="E475" i="15"/>
  <c r="F475" i="15"/>
  <c r="G475" i="15"/>
  <c r="H475" i="15"/>
  <c r="I475" i="15"/>
  <c r="J475" i="15"/>
  <c r="A476" i="15"/>
  <c r="B476" i="15"/>
  <c r="C476" i="15"/>
  <c r="D476" i="15"/>
  <c r="E476" i="15"/>
  <c r="F476" i="15"/>
  <c r="G476" i="15"/>
  <c r="H476" i="15"/>
  <c r="I476" i="15"/>
  <c r="J476" i="15"/>
  <c r="A477" i="15"/>
  <c r="B477" i="15"/>
  <c r="C477" i="15"/>
  <c r="D477" i="15"/>
  <c r="E477" i="15"/>
  <c r="F477" i="15"/>
  <c r="G477" i="15"/>
  <c r="H477" i="15"/>
  <c r="I477" i="15"/>
  <c r="J477" i="15"/>
  <c r="A478" i="15"/>
  <c r="B478" i="15"/>
  <c r="C478" i="15"/>
  <c r="D478" i="15"/>
  <c r="E478" i="15"/>
  <c r="F478" i="15"/>
  <c r="G478" i="15"/>
  <c r="H478" i="15"/>
  <c r="I478" i="15"/>
  <c r="J478" i="15"/>
  <c r="A479" i="15"/>
  <c r="B479" i="15"/>
  <c r="C479" i="15"/>
  <c r="D479" i="15"/>
  <c r="E479" i="15"/>
  <c r="F479" i="15"/>
  <c r="G479" i="15"/>
  <c r="H479" i="15"/>
  <c r="I479" i="15"/>
  <c r="J479" i="15"/>
  <c r="A480" i="15"/>
  <c r="B480" i="15"/>
  <c r="C480" i="15"/>
  <c r="D480" i="15"/>
  <c r="E480" i="15"/>
  <c r="F480" i="15"/>
  <c r="G480" i="15"/>
  <c r="H480" i="15"/>
  <c r="I480" i="15"/>
  <c r="J480" i="15"/>
  <c r="A481" i="15"/>
  <c r="B481" i="15"/>
  <c r="C481" i="15"/>
  <c r="D481" i="15"/>
  <c r="E481" i="15"/>
  <c r="F481" i="15"/>
  <c r="G481" i="15"/>
  <c r="H481" i="15"/>
  <c r="I481" i="15"/>
  <c r="J481" i="15"/>
  <c r="A482" i="15"/>
  <c r="B482" i="15"/>
  <c r="C482" i="15"/>
  <c r="D482" i="15"/>
  <c r="E482" i="15"/>
  <c r="F482" i="15"/>
  <c r="G482" i="15"/>
  <c r="H482" i="15"/>
  <c r="I482" i="15"/>
  <c r="J482" i="15"/>
  <c r="A483" i="15"/>
  <c r="B483" i="15"/>
  <c r="C483" i="15"/>
  <c r="D483" i="15"/>
  <c r="E483" i="15"/>
  <c r="F483" i="15"/>
  <c r="G483" i="15"/>
  <c r="H483" i="15"/>
  <c r="I483" i="15"/>
  <c r="J483" i="15"/>
  <c r="A484" i="15"/>
  <c r="B484" i="15"/>
  <c r="C484" i="15"/>
  <c r="D484" i="15"/>
  <c r="E484" i="15"/>
  <c r="F484" i="15"/>
  <c r="G484" i="15"/>
  <c r="H484" i="15"/>
  <c r="I484" i="15"/>
  <c r="J484" i="15"/>
  <c r="A485" i="15"/>
  <c r="B485" i="15"/>
  <c r="C485" i="15"/>
  <c r="D485" i="15"/>
  <c r="E485" i="15"/>
  <c r="F485" i="15"/>
  <c r="G485" i="15"/>
  <c r="H485" i="15"/>
  <c r="I485" i="15"/>
  <c r="J485" i="15"/>
  <c r="A486" i="15"/>
  <c r="B486" i="15"/>
  <c r="C486" i="15"/>
  <c r="D486" i="15"/>
  <c r="E486" i="15"/>
  <c r="F486" i="15"/>
  <c r="G486" i="15"/>
  <c r="H486" i="15"/>
  <c r="I486" i="15"/>
  <c r="J486" i="15"/>
  <c r="A487" i="15"/>
  <c r="B487" i="15"/>
  <c r="C487" i="15"/>
  <c r="D487" i="15"/>
  <c r="E487" i="15"/>
  <c r="F487" i="15"/>
  <c r="G487" i="15"/>
  <c r="H487" i="15"/>
  <c r="I487" i="15"/>
  <c r="J487" i="15"/>
  <c r="A488" i="15"/>
  <c r="B488" i="15"/>
  <c r="C488" i="15"/>
  <c r="D488" i="15"/>
  <c r="E488" i="15"/>
  <c r="F488" i="15"/>
  <c r="G488" i="15"/>
  <c r="H488" i="15"/>
  <c r="I488" i="15"/>
  <c r="J488" i="15"/>
  <c r="A489" i="15"/>
  <c r="B489" i="15"/>
  <c r="C489" i="15"/>
  <c r="D489" i="15"/>
  <c r="E489" i="15"/>
  <c r="F489" i="15"/>
  <c r="G489" i="15"/>
  <c r="H489" i="15"/>
  <c r="I489" i="15"/>
  <c r="J489" i="15"/>
  <c r="A490" i="15"/>
  <c r="B490" i="15"/>
  <c r="C490" i="15"/>
  <c r="D490" i="15"/>
  <c r="E490" i="15"/>
  <c r="F490" i="15"/>
  <c r="G490" i="15"/>
  <c r="H490" i="15"/>
  <c r="I490" i="15"/>
  <c r="J490" i="15"/>
  <c r="A491" i="15"/>
  <c r="B491" i="15"/>
  <c r="C491" i="15"/>
  <c r="D491" i="15"/>
  <c r="E491" i="15"/>
  <c r="F491" i="15"/>
  <c r="G491" i="15"/>
  <c r="H491" i="15"/>
  <c r="I491" i="15"/>
  <c r="J491" i="15"/>
  <c r="A492" i="15"/>
  <c r="B492" i="15"/>
  <c r="C492" i="15"/>
  <c r="D492" i="15"/>
  <c r="E492" i="15"/>
  <c r="F492" i="15"/>
  <c r="G492" i="15"/>
  <c r="H492" i="15"/>
  <c r="I492" i="15"/>
  <c r="J492" i="15"/>
  <c r="A493" i="15"/>
  <c r="B493" i="15"/>
  <c r="C493" i="15"/>
  <c r="D493" i="15"/>
  <c r="E493" i="15"/>
  <c r="F493" i="15"/>
  <c r="G493" i="15"/>
  <c r="H493" i="15"/>
  <c r="I493" i="15"/>
  <c r="J493" i="15"/>
  <c r="A494" i="15"/>
  <c r="B494" i="15"/>
  <c r="C494" i="15"/>
  <c r="D494" i="15"/>
  <c r="E494" i="15"/>
  <c r="F494" i="15"/>
  <c r="G494" i="15"/>
  <c r="H494" i="15"/>
  <c r="I494" i="15"/>
  <c r="J494" i="15"/>
  <c r="A495" i="15"/>
  <c r="B495" i="15"/>
  <c r="C495" i="15"/>
  <c r="D495" i="15"/>
  <c r="E495" i="15"/>
  <c r="F495" i="15"/>
  <c r="G495" i="15"/>
  <c r="H495" i="15"/>
  <c r="I495" i="15"/>
  <c r="J495" i="15"/>
  <c r="A496" i="15"/>
  <c r="B496" i="15"/>
  <c r="C496" i="15"/>
  <c r="D496" i="15"/>
  <c r="E496" i="15"/>
  <c r="F496" i="15"/>
  <c r="G496" i="15"/>
  <c r="H496" i="15"/>
  <c r="I496" i="15"/>
  <c r="J496" i="15"/>
  <c r="A497" i="15"/>
  <c r="B497" i="15"/>
  <c r="C497" i="15"/>
  <c r="D497" i="15"/>
  <c r="E497" i="15"/>
  <c r="F497" i="15"/>
  <c r="G497" i="15"/>
  <c r="H497" i="15"/>
  <c r="I497" i="15"/>
  <c r="J497" i="15"/>
  <c r="A498" i="15"/>
  <c r="B498" i="15"/>
  <c r="C498" i="15"/>
  <c r="D498" i="15"/>
  <c r="E498" i="15"/>
  <c r="F498" i="15"/>
  <c r="G498" i="15"/>
  <c r="H498" i="15"/>
  <c r="I498" i="15"/>
  <c r="J498" i="15"/>
  <c r="A499" i="15"/>
  <c r="B499" i="15"/>
  <c r="C499" i="15"/>
  <c r="D499" i="15"/>
  <c r="E499" i="15"/>
  <c r="F499" i="15"/>
  <c r="G499" i="15"/>
  <c r="H499" i="15"/>
  <c r="I499" i="15"/>
  <c r="J499" i="15"/>
  <c r="A500" i="15"/>
  <c r="B500" i="15"/>
  <c r="C500" i="15"/>
  <c r="D500" i="15"/>
  <c r="E500" i="15"/>
  <c r="F500" i="15"/>
  <c r="G500" i="15"/>
  <c r="H500" i="15"/>
  <c r="I500" i="15"/>
  <c r="J500" i="15"/>
  <c r="A501" i="15"/>
  <c r="B501" i="15"/>
  <c r="C501" i="15"/>
  <c r="D501" i="15"/>
  <c r="E501" i="15"/>
  <c r="F501" i="15"/>
  <c r="G501" i="15"/>
  <c r="H501" i="15"/>
  <c r="I501" i="15"/>
  <c r="J501" i="15"/>
  <c r="A502" i="15"/>
  <c r="B502" i="15"/>
  <c r="C502" i="15"/>
  <c r="D502" i="15"/>
  <c r="E502" i="15"/>
  <c r="F502" i="15"/>
  <c r="G502" i="15"/>
  <c r="H502" i="15"/>
  <c r="I502" i="15"/>
  <c r="J502" i="15"/>
  <c r="A503" i="15"/>
  <c r="B503" i="15"/>
  <c r="C503" i="15"/>
  <c r="D503" i="15"/>
  <c r="E503" i="15"/>
  <c r="F503" i="15"/>
  <c r="G503" i="15"/>
  <c r="H503" i="15"/>
  <c r="I503" i="15"/>
  <c r="J503" i="15"/>
  <c r="A504" i="15"/>
  <c r="B504" i="15"/>
  <c r="C504" i="15"/>
  <c r="D504" i="15"/>
  <c r="E504" i="15"/>
  <c r="F504" i="15"/>
  <c r="G504" i="15"/>
  <c r="H504" i="15"/>
  <c r="I504" i="15"/>
  <c r="J504" i="15"/>
  <c r="A505" i="15"/>
  <c r="B505" i="15"/>
  <c r="C505" i="15"/>
  <c r="D505" i="15"/>
  <c r="E505" i="15"/>
  <c r="F505" i="15"/>
  <c r="G505" i="15"/>
  <c r="H505" i="15"/>
  <c r="I505" i="15"/>
  <c r="J505" i="15"/>
  <c r="A506" i="15"/>
  <c r="B506" i="15"/>
  <c r="C506" i="15"/>
  <c r="D506" i="15"/>
  <c r="E506" i="15"/>
  <c r="F506" i="15"/>
  <c r="G506" i="15"/>
  <c r="H506" i="15"/>
  <c r="I506" i="15"/>
  <c r="J506" i="15"/>
  <c r="A507" i="15"/>
  <c r="B507" i="15"/>
  <c r="C507" i="15"/>
  <c r="D507" i="15"/>
  <c r="E507" i="15"/>
  <c r="F507" i="15"/>
  <c r="G507" i="15"/>
  <c r="H507" i="15"/>
  <c r="I507" i="15"/>
  <c r="J507" i="15"/>
  <c r="A508" i="15"/>
  <c r="B508" i="15"/>
  <c r="C508" i="15"/>
  <c r="D508" i="15"/>
  <c r="E508" i="15"/>
  <c r="F508" i="15"/>
  <c r="G508" i="15"/>
  <c r="H508" i="15"/>
  <c r="I508" i="15"/>
  <c r="J508" i="15"/>
  <c r="A509" i="15"/>
  <c r="B509" i="15"/>
  <c r="C509" i="15"/>
  <c r="D509" i="15"/>
  <c r="E509" i="15"/>
  <c r="F509" i="15"/>
  <c r="G509" i="15"/>
  <c r="H509" i="15"/>
  <c r="I509" i="15"/>
  <c r="J509" i="15"/>
  <c r="A510" i="15"/>
  <c r="B510" i="15"/>
  <c r="C510" i="15"/>
  <c r="D510" i="15"/>
  <c r="E510" i="15"/>
  <c r="F510" i="15"/>
  <c r="G510" i="15"/>
  <c r="H510" i="15"/>
  <c r="I510" i="15"/>
  <c r="J510" i="15"/>
  <c r="A511" i="15"/>
  <c r="B511" i="15"/>
  <c r="C511" i="15"/>
  <c r="D511" i="15"/>
  <c r="E511" i="15"/>
  <c r="F511" i="15"/>
  <c r="G511" i="15"/>
  <c r="H511" i="15"/>
  <c r="I511" i="15"/>
  <c r="J511" i="15"/>
  <c r="A512" i="15"/>
  <c r="B512" i="15"/>
  <c r="C512" i="15"/>
  <c r="D512" i="15"/>
  <c r="E512" i="15"/>
  <c r="F512" i="15"/>
  <c r="G512" i="15"/>
  <c r="H512" i="15"/>
  <c r="I512" i="15"/>
  <c r="J512" i="15"/>
  <c r="A513" i="15"/>
  <c r="B513" i="15"/>
  <c r="C513" i="15"/>
  <c r="D513" i="15"/>
  <c r="E513" i="15"/>
  <c r="F513" i="15"/>
  <c r="G513" i="15"/>
  <c r="H513" i="15"/>
  <c r="I513" i="15"/>
  <c r="J513" i="15"/>
  <c r="A514" i="15"/>
  <c r="B514" i="15"/>
  <c r="C514" i="15"/>
  <c r="D514" i="15"/>
  <c r="E514" i="15"/>
  <c r="F514" i="15"/>
  <c r="G514" i="15"/>
  <c r="H514" i="15"/>
  <c r="I514" i="15"/>
  <c r="J514" i="15"/>
  <c r="A515" i="15"/>
  <c r="B515" i="15"/>
  <c r="C515" i="15"/>
  <c r="D515" i="15"/>
  <c r="E515" i="15"/>
  <c r="F515" i="15"/>
  <c r="G515" i="15"/>
  <c r="H515" i="15"/>
  <c r="I515" i="15"/>
  <c r="J515" i="15"/>
  <c r="A516" i="15"/>
  <c r="B516" i="15"/>
  <c r="C516" i="15"/>
  <c r="D516" i="15"/>
  <c r="E516" i="15"/>
  <c r="F516" i="15"/>
  <c r="G516" i="15"/>
  <c r="H516" i="15"/>
  <c r="I516" i="15"/>
  <c r="J516" i="15"/>
  <c r="A517" i="15"/>
  <c r="B517" i="15"/>
  <c r="C517" i="15"/>
  <c r="D517" i="15"/>
  <c r="E517" i="15"/>
  <c r="F517" i="15"/>
  <c r="G517" i="15"/>
  <c r="H517" i="15"/>
  <c r="I517" i="15"/>
  <c r="J517" i="15"/>
  <c r="A518" i="15"/>
  <c r="B518" i="15"/>
  <c r="C518" i="15"/>
  <c r="D518" i="15"/>
  <c r="E518" i="15"/>
  <c r="F518" i="15"/>
  <c r="G518" i="15"/>
  <c r="H518" i="15"/>
  <c r="I518" i="15"/>
  <c r="J518" i="15"/>
  <c r="A519" i="15"/>
  <c r="B519" i="15"/>
  <c r="C519" i="15"/>
  <c r="D519" i="15"/>
  <c r="E519" i="15"/>
  <c r="F519" i="15"/>
  <c r="G519" i="15"/>
  <c r="H519" i="15"/>
  <c r="I519" i="15"/>
  <c r="J519" i="15"/>
  <c r="A520" i="15"/>
  <c r="B520" i="15"/>
  <c r="C520" i="15"/>
  <c r="D520" i="15"/>
  <c r="E520" i="15"/>
  <c r="F520" i="15"/>
  <c r="G520" i="15"/>
  <c r="H520" i="15"/>
  <c r="I520" i="15"/>
  <c r="J520" i="15"/>
  <c r="A521" i="15"/>
  <c r="B521" i="15"/>
  <c r="C521" i="15"/>
  <c r="D521" i="15"/>
  <c r="E521" i="15"/>
  <c r="F521" i="15"/>
  <c r="G521" i="15"/>
  <c r="H521" i="15"/>
  <c r="I521" i="15"/>
  <c r="J521" i="15"/>
  <c r="A522" i="15"/>
  <c r="B522" i="15"/>
  <c r="C522" i="15"/>
  <c r="D522" i="15"/>
  <c r="E522" i="15"/>
  <c r="F522" i="15"/>
  <c r="G522" i="15"/>
  <c r="H522" i="15"/>
  <c r="I522" i="15"/>
  <c r="J522" i="15"/>
  <c r="A523" i="15"/>
  <c r="B523" i="15"/>
  <c r="C523" i="15"/>
  <c r="D523" i="15"/>
  <c r="E523" i="15"/>
  <c r="F523" i="15"/>
  <c r="G523" i="15"/>
  <c r="H523" i="15"/>
  <c r="I523" i="15"/>
  <c r="J523" i="15"/>
  <c r="A524" i="15"/>
  <c r="B524" i="15"/>
  <c r="C524" i="15"/>
  <c r="D524" i="15"/>
  <c r="E524" i="15"/>
  <c r="F524" i="15"/>
  <c r="G524" i="15"/>
  <c r="H524" i="15"/>
  <c r="I524" i="15"/>
  <c r="J524" i="15"/>
  <c r="A525" i="15"/>
  <c r="B525" i="15"/>
  <c r="C525" i="15"/>
  <c r="D525" i="15"/>
  <c r="E525" i="15"/>
  <c r="F525" i="15"/>
  <c r="G525" i="15"/>
  <c r="H525" i="15"/>
  <c r="I525" i="15"/>
  <c r="J525" i="15"/>
  <c r="A526" i="15"/>
  <c r="B526" i="15"/>
  <c r="C526" i="15"/>
  <c r="D526" i="15"/>
  <c r="E526" i="15"/>
  <c r="F526" i="15"/>
  <c r="G526" i="15"/>
  <c r="H526" i="15"/>
  <c r="I526" i="15"/>
  <c r="J526" i="15"/>
  <c r="A527" i="15"/>
  <c r="B527" i="15"/>
  <c r="C527" i="15"/>
  <c r="D527" i="15"/>
  <c r="E527" i="15"/>
  <c r="F527" i="15"/>
  <c r="G527" i="15"/>
  <c r="H527" i="15"/>
  <c r="I527" i="15"/>
  <c r="J527" i="15"/>
  <c r="A528" i="15"/>
  <c r="B528" i="15"/>
  <c r="C528" i="15"/>
  <c r="D528" i="15"/>
  <c r="E528" i="15"/>
  <c r="F528" i="15"/>
  <c r="G528" i="15"/>
  <c r="H528" i="15"/>
  <c r="I528" i="15"/>
  <c r="J528" i="15"/>
  <c r="A529" i="15"/>
  <c r="B529" i="15"/>
  <c r="C529" i="15"/>
  <c r="D529" i="15"/>
  <c r="E529" i="15"/>
  <c r="F529" i="15"/>
  <c r="G529" i="15"/>
  <c r="H529" i="15"/>
  <c r="I529" i="15"/>
  <c r="J529" i="15"/>
  <c r="A530" i="15"/>
  <c r="B530" i="15"/>
  <c r="C530" i="15"/>
  <c r="D530" i="15"/>
  <c r="E530" i="15"/>
  <c r="F530" i="15"/>
  <c r="G530" i="15"/>
  <c r="H530" i="15"/>
  <c r="I530" i="15"/>
  <c r="J530" i="15"/>
  <c r="A531" i="15"/>
  <c r="B531" i="15"/>
  <c r="C531" i="15"/>
  <c r="D531" i="15"/>
  <c r="E531" i="15"/>
  <c r="F531" i="15"/>
  <c r="G531" i="15"/>
  <c r="H531" i="15"/>
  <c r="I531" i="15"/>
  <c r="J531" i="15"/>
  <c r="A532" i="15"/>
  <c r="B532" i="15"/>
  <c r="C532" i="15"/>
  <c r="D532" i="15"/>
  <c r="E532" i="15"/>
  <c r="F532" i="15"/>
  <c r="G532" i="15"/>
  <c r="H532" i="15"/>
  <c r="I532" i="15"/>
  <c r="J532" i="15"/>
  <c r="A533" i="15"/>
  <c r="B533" i="15"/>
  <c r="C533" i="15"/>
  <c r="D533" i="15"/>
  <c r="E533" i="15"/>
  <c r="F533" i="15"/>
  <c r="G533" i="15"/>
  <c r="H533" i="15"/>
  <c r="I533" i="15"/>
  <c r="J533" i="15"/>
  <c r="A534" i="15"/>
  <c r="B534" i="15"/>
  <c r="C534" i="15"/>
  <c r="D534" i="15"/>
  <c r="E534" i="15"/>
  <c r="F534" i="15"/>
  <c r="G534" i="15"/>
  <c r="H534" i="15"/>
  <c r="I534" i="15"/>
  <c r="J534" i="15"/>
  <c r="A535" i="15"/>
  <c r="B535" i="15"/>
  <c r="C535" i="15"/>
  <c r="D535" i="15"/>
  <c r="E535" i="15"/>
  <c r="F535" i="15"/>
  <c r="G535" i="15"/>
  <c r="H535" i="15"/>
  <c r="I535" i="15"/>
  <c r="J535" i="15"/>
  <c r="A536" i="15"/>
  <c r="B536" i="15"/>
  <c r="C536" i="15"/>
  <c r="D536" i="15"/>
  <c r="E536" i="15"/>
  <c r="F536" i="15"/>
  <c r="G536" i="15"/>
  <c r="H536" i="15"/>
  <c r="I536" i="15"/>
  <c r="J536" i="15"/>
  <c r="A537" i="15"/>
  <c r="B537" i="15"/>
  <c r="C537" i="15"/>
  <c r="D537" i="15"/>
  <c r="E537" i="15"/>
  <c r="F537" i="15"/>
  <c r="G537" i="15"/>
  <c r="H537" i="15"/>
  <c r="I537" i="15"/>
  <c r="J537" i="15"/>
  <c r="A538" i="15"/>
  <c r="B538" i="15"/>
  <c r="C538" i="15"/>
  <c r="D538" i="15"/>
  <c r="E538" i="15"/>
  <c r="F538" i="15"/>
  <c r="G538" i="15"/>
  <c r="H538" i="15"/>
  <c r="I538" i="15"/>
  <c r="J538" i="15"/>
  <c r="A539" i="15"/>
  <c r="B539" i="15"/>
  <c r="C539" i="15"/>
  <c r="D539" i="15"/>
  <c r="E539" i="15"/>
  <c r="F539" i="15"/>
  <c r="G539" i="15"/>
  <c r="H539" i="15"/>
  <c r="I539" i="15"/>
  <c r="J539" i="15"/>
  <c r="A540" i="15"/>
  <c r="B540" i="15"/>
  <c r="C540" i="15"/>
  <c r="D540" i="15"/>
  <c r="E540" i="15"/>
  <c r="F540" i="15"/>
  <c r="G540" i="15"/>
  <c r="H540" i="15"/>
  <c r="I540" i="15"/>
  <c r="J540" i="15"/>
  <c r="A541" i="15"/>
  <c r="B541" i="15"/>
  <c r="C541" i="15"/>
  <c r="D541" i="15"/>
  <c r="E541" i="15"/>
  <c r="F541" i="15"/>
  <c r="G541" i="15"/>
  <c r="H541" i="15"/>
  <c r="I541" i="15"/>
  <c r="J541" i="15"/>
  <c r="A542" i="15"/>
  <c r="B542" i="15"/>
  <c r="C542" i="15"/>
  <c r="D542" i="15"/>
  <c r="E542" i="15"/>
  <c r="F542" i="15"/>
  <c r="G542" i="15"/>
  <c r="H542" i="15"/>
  <c r="I542" i="15"/>
  <c r="J542" i="15"/>
  <c r="A543" i="15"/>
  <c r="B543" i="15"/>
  <c r="C543" i="15"/>
  <c r="D543" i="15"/>
  <c r="E543" i="15"/>
  <c r="F543" i="15"/>
  <c r="G543" i="15"/>
  <c r="H543" i="15"/>
  <c r="I543" i="15"/>
  <c r="J543" i="15"/>
  <c r="A544" i="15"/>
  <c r="B544" i="15"/>
  <c r="C544" i="15"/>
  <c r="D544" i="15"/>
  <c r="E544" i="15"/>
  <c r="F544" i="15"/>
  <c r="G544" i="15"/>
  <c r="H544" i="15"/>
  <c r="I544" i="15"/>
  <c r="J544" i="15"/>
  <c r="A545" i="15"/>
  <c r="B545" i="15"/>
  <c r="C545" i="15"/>
  <c r="D545" i="15"/>
  <c r="E545" i="15"/>
  <c r="F545" i="15"/>
  <c r="G545" i="15"/>
  <c r="H545" i="15"/>
  <c r="I545" i="15"/>
  <c r="J545" i="15"/>
  <c r="A546" i="15"/>
  <c r="B546" i="15"/>
  <c r="C546" i="15"/>
  <c r="D546" i="15"/>
  <c r="E546" i="15"/>
  <c r="F546" i="15"/>
  <c r="G546" i="15"/>
  <c r="H546" i="15"/>
  <c r="I546" i="15"/>
  <c r="J546" i="15"/>
  <c r="A547" i="15"/>
  <c r="B547" i="15"/>
  <c r="C547" i="15"/>
  <c r="D547" i="15"/>
  <c r="E547" i="15"/>
  <c r="F547" i="15"/>
  <c r="G547" i="15"/>
  <c r="H547" i="15"/>
  <c r="I547" i="15"/>
  <c r="J547" i="15"/>
  <c r="A548" i="15"/>
  <c r="B548" i="15"/>
  <c r="C548" i="15"/>
  <c r="D548" i="15"/>
  <c r="E548" i="15"/>
  <c r="F548" i="15"/>
  <c r="G548" i="15"/>
  <c r="H548" i="15"/>
  <c r="I548" i="15"/>
  <c r="J548" i="15"/>
  <c r="A549" i="15"/>
  <c r="B549" i="15"/>
  <c r="C549" i="15"/>
  <c r="D549" i="15"/>
  <c r="E549" i="15"/>
  <c r="F549" i="15"/>
  <c r="G549" i="15"/>
  <c r="H549" i="15"/>
  <c r="I549" i="15"/>
  <c r="J549" i="15"/>
  <c r="A550" i="15"/>
  <c r="B550" i="15"/>
  <c r="C550" i="15"/>
  <c r="D550" i="15"/>
  <c r="E550" i="15"/>
  <c r="F550" i="15"/>
  <c r="G550" i="15"/>
  <c r="H550" i="15"/>
  <c r="I550" i="15"/>
  <c r="J550" i="15"/>
  <c r="A551" i="15"/>
  <c r="B551" i="15"/>
  <c r="C551" i="15"/>
  <c r="D551" i="15"/>
  <c r="E551" i="15"/>
  <c r="F551" i="15"/>
  <c r="G551" i="15"/>
  <c r="H551" i="15"/>
  <c r="I551" i="15"/>
  <c r="J551" i="15"/>
  <c r="A552" i="15"/>
  <c r="B552" i="15"/>
  <c r="C552" i="15"/>
  <c r="D552" i="15"/>
  <c r="E552" i="15"/>
  <c r="F552" i="15"/>
  <c r="G552" i="15"/>
  <c r="H552" i="15"/>
  <c r="I552" i="15"/>
  <c r="J552" i="15"/>
  <c r="A553" i="15"/>
  <c r="B553" i="15"/>
  <c r="C553" i="15"/>
  <c r="D553" i="15"/>
  <c r="E553" i="15"/>
  <c r="F553" i="15"/>
  <c r="G553" i="15"/>
  <c r="H553" i="15"/>
  <c r="I553" i="15"/>
  <c r="J553" i="15"/>
  <c r="A554" i="15"/>
  <c r="B554" i="15"/>
  <c r="C554" i="15"/>
  <c r="D554" i="15"/>
  <c r="E554" i="15"/>
  <c r="F554" i="15"/>
  <c r="G554" i="15"/>
  <c r="H554" i="15"/>
  <c r="I554" i="15"/>
  <c r="J554" i="15"/>
  <c r="A555" i="15"/>
  <c r="B555" i="15"/>
  <c r="C555" i="15"/>
  <c r="D555" i="15"/>
  <c r="E555" i="15"/>
  <c r="F555" i="15"/>
  <c r="G555" i="15"/>
  <c r="H555" i="15"/>
  <c r="I555" i="15"/>
  <c r="J555" i="15"/>
  <c r="A556" i="15"/>
  <c r="B556" i="15"/>
  <c r="C556" i="15"/>
  <c r="D556" i="15"/>
  <c r="E556" i="15"/>
  <c r="F556" i="15"/>
  <c r="G556" i="15"/>
  <c r="H556" i="15"/>
  <c r="I556" i="15"/>
  <c r="J556" i="15"/>
  <c r="A557" i="15"/>
  <c r="B557" i="15"/>
  <c r="C557" i="15"/>
  <c r="D557" i="15"/>
  <c r="E557" i="15"/>
  <c r="F557" i="15"/>
  <c r="G557" i="15"/>
  <c r="H557" i="15"/>
  <c r="I557" i="15"/>
  <c r="J557" i="15"/>
  <c r="A558" i="15"/>
  <c r="B558" i="15"/>
  <c r="C558" i="15"/>
  <c r="D558" i="15"/>
  <c r="E558" i="15"/>
  <c r="F558" i="15"/>
  <c r="G558" i="15"/>
  <c r="H558" i="15"/>
  <c r="I558" i="15"/>
  <c r="J558" i="15"/>
  <c r="A559" i="15"/>
  <c r="B559" i="15"/>
  <c r="C559" i="15"/>
  <c r="D559" i="15"/>
  <c r="E559" i="15"/>
  <c r="F559" i="15"/>
  <c r="G559" i="15"/>
  <c r="H559" i="15"/>
  <c r="I559" i="15"/>
  <c r="J559" i="15"/>
  <c r="A560" i="15"/>
  <c r="B560" i="15"/>
  <c r="C560" i="15"/>
  <c r="D560" i="15"/>
  <c r="E560" i="15"/>
  <c r="F560" i="15"/>
  <c r="G560" i="15"/>
  <c r="H560" i="15"/>
  <c r="I560" i="15"/>
  <c r="J560" i="15"/>
  <c r="A561" i="15"/>
  <c r="B561" i="15"/>
  <c r="C561" i="15"/>
  <c r="D561" i="15"/>
  <c r="E561" i="15"/>
  <c r="F561" i="15"/>
  <c r="G561" i="15"/>
  <c r="H561" i="15"/>
  <c r="I561" i="15"/>
  <c r="J561" i="15"/>
  <c r="A562" i="15"/>
  <c r="B562" i="15"/>
  <c r="C562" i="15"/>
  <c r="D562" i="15"/>
  <c r="E562" i="15"/>
  <c r="F562" i="15"/>
  <c r="G562" i="15"/>
  <c r="H562" i="15"/>
  <c r="I562" i="15"/>
  <c r="J562" i="15"/>
  <c r="A563" i="15"/>
  <c r="B563" i="15"/>
  <c r="C563" i="15"/>
  <c r="D563" i="15"/>
  <c r="E563" i="15"/>
  <c r="F563" i="15"/>
  <c r="G563" i="15"/>
  <c r="H563" i="15"/>
  <c r="I563" i="15"/>
  <c r="J563" i="15"/>
  <c r="A564" i="15"/>
  <c r="B564" i="15"/>
  <c r="C564" i="15"/>
  <c r="D564" i="15"/>
  <c r="E564" i="15"/>
  <c r="F564" i="15"/>
  <c r="G564" i="15"/>
  <c r="H564" i="15"/>
  <c r="I564" i="15"/>
  <c r="J564" i="15"/>
  <c r="A565" i="15"/>
  <c r="B565" i="15"/>
  <c r="C565" i="15"/>
  <c r="D565" i="15"/>
  <c r="E565" i="15"/>
  <c r="F565" i="15"/>
  <c r="G565" i="15"/>
  <c r="H565" i="15"/>
  <c r="I565" i="15"/>
  <c r="J565" i="15"/>
  <c r="A566" i="15"/>
  <c r="B566" i="15"/>
  <c r="C566" i="15"/>
  <c r="D566" i="15"/>
  <c r="E566" i="15"/>
  <c r="F566" i="15"/>
  <c r="G566" i="15"/>
  <c r="H566" i="15"/>
  <c r="I566" i="15"/>
  <c r="J566" i="15"/>
  <c r="A567" i="15"/>
  <c r="B567" i="15"/>
  <c r="C567" i="15"/>
  <c r="D567" i="15"/>
  <c r="E567" i="15"/>
  <c r="F567" i="15"/>
  <c r="G567" i="15"/>
  <c r="H567" i="15"/>
  <c r="I567" i="15"/>
  <c r="J567" i="15"/>
  <c r="A568" i="15"/>
  <c r="B568" i="15"/>
  <c r="C568" i="15"/>
  <c r="D568" i="15"/>
  <c r="E568" i="15"/>
  <c r="F568" i="15"/>
  <c r="G568" i="15"/>
  <c r="H568" i="15"/>
  <c r="I568" i="15"/>
  <c r="J568" i="15"/>
  <c r="A569" i="15"/>
  <c r="B569" i="15"/>
  <c r="C569" i="15"/>
  <c r="D569" i="15"/>
  <c r="E569" i="15"/>
  <c r="F569" i="15"/>
  <c r="G569" i="15"/>
  <c r="H569" i="15"/>
  <c r="I569" i="15"/>
  <c r="J569" i="15"/>
  <c r="A570" i="15"/>
  <c r="B570" i="15"/>
  <c r="C570" i="15"/>
  <c r="D570" i="15"/>
  <c r="E570" i="15"/>
  <c r="F570" i="15"/>
  <c r="G570" i="15"/>
  <c r="H570" i="15"/>
  <c r="I570" i="15"/>
  <c r="J570" i="15"/>
  <c r="A571" i="15"/>
  <c r="B571" i="15"/>
  <c r="C571" i="15"/>
  <c r="D571" i="15"/>
  <c r="E571" i="15"/>
  <c r="F571" i="15"/>
  <c r="G571" i="15"/>
  <c r="H571" i="15"/>
  <c r="I571" i="15"/>
  <c r="J571" i="15"/>
  <c r="A572" i="15"/>
  <c r="B572" i="15"/>
  <c r="C572" i="15"/>
  <c r="D572" i="15"/>
  <c r="E572" i="15"/>
  <c r="F572" i="15"/>
  <c r="G572" i="15"/>
  <c r="H572" i="15"/>
  <c r="I572" i="15"/>
  <c r="J572" i="15"/>
  <c r="A573" i="15"/>
  <c r="B573" i="15"/>
  <c r="C573" i="15"/>
  <c r="D573" i="15"/>
  <c r="E573" i="15"/>
  <c r="F573" i="15"/>
  <c r="G573" i="15"/>
  <c r="H573" i="15"/>
  <c r="I573" i="15"/>
  <c r="J573" i="15"/>
  <c r="A574" i="15"/>
  <c r="B574" i="15"/>
  <c r="C574" i="15"/>
  <c r="D574" i="15"/>
  <c r="E574" i="15"/>
  <c r="F574" i="15"/>
  <c r="G574" i="15"/>
  <c r="H574" i="15"/>
  <c r="I574" i="15"/>
  <c r="J574" i="15"/>
  <c r="A575" i="15"/>
  <c r="B575" i="15"/>
  <c r="C575" i="15"/>
  <c r="D575" i="15"/>
  <c r="E575" i="15"/>
  <c r="F575" i="15"/>
  <c r="G575" i="15"/>
  <c r="H575" i="15"/>
  <c r="I575" i="15"/>
  <c r="J575" i="15"/>
  <c r="A576" i="15"/>
  <c r="B576" i="15"/>
  <c r="C576" i="15"/>
  <c r="D576" i="15"/>
  <c r="E576" i="15"/>
  <c r="F576" i="15"/>
  <c r="G576" i="15"/>
  <c r="H576" i="15"/>
  <c r="I576" i="15"/>
  <c r="J576" i="15"/>
  <c r="A577" i="15"/>
  <c r="B577" i="15"/>
  <c r="C577" i="15"/>
  <c r="D577" i="15"/>
  <c r="E577" i="15"/>
  <c r="F577" i="15"/>
  <c r="G577" i="15"/>
  <c r="H577" i="15"/>
  <c r="I577" i="15"/>
  <c r="J577" i="15"/>
  <c r="A578" i="15"/>
  <c r="B578" i="15"/>
  <c r="C578" i="15"/>
  <c r="D578" i="15"/>
  <c r="E578" i="15"/>
  <c r="F578" i="15"/>
  <c r="G578" i="15"/>
  <c r="H578" i="15"/>
  <c r="I578" i="15"/>
  <c r="J578" i="15"/>
  <c r="A579" i="15"/>
  <c r="B579" i="15"/>
  <c r="C579" i="15"/>
  <c r="D579" i="15"/>
  <c r="E579" i="15"/>
  <c r="F579" i="15"/>
  <c r="G579" i="15"/>
  <c r="H579" i="15"/>
  <c r="I579" i="15"/>
  <c r="J579" i="15"/>
  <c r="A580" i="15"/>
  <c r="B580" i="15"/>
  <c r="C580" i="15"/>
  <c r="D580" i="15"/>
  <c r="E580" i="15"/>
  <c r="F580" i="15"/>
  <c r="G580" i="15"/>
  <c r="H580" i="15"/>
  <c r="I580" i="15"/>
  <c r="J580" i="15"/>
  <c r="A581" i="15"/>
  <c r="B581" i="15"/>
  <c r="C581" i="15"/>
  <c r="D581" i="15"/>
  <c r="E581" i="15"/>
  <c r="F581" i="15"/>
  <c r="G581" i="15"/>
  <c r="H581" i="15"/>
  <c r="I581" i="15"/>
  <c r="J581" i="15"/>
  <c r="A582" i="15"/>
  <c r="B582" i="15"/>
  <c r="C582" i="15"/>
  <c r="D582" i="15"/>
  <c r="E582" i="15"/>
  <c r="F582" i="15"/>
  <c r="G582" i="15"/>
  <c r="H582" i="15"/>
  <c r="I582" i="15"/>
  <c r="J582" i="15"/>
  <c r="A583" i="15"/>
  <c r="B583" i="15"/>
  <c r="C583" i="15"/>
  <c r="D583" i="15"/>
  <c r="E583" i="15"/>
  <c r="F583" i="15"/>
  <c r="G583" i="15"/>
  <c r="H583" i="15"/>
  <c r="I583" i="15"/>
  <c r="J583" i="15"/>
  <c r="A584" i="15"/>
  <c r="B584" i="15"/>
  <c r="C584" i="15"/>
  <c r="D584" i="15"/>
  <c r="E584" i="15"/>
  <c r="F584" i="15"/>
  <c r="G584" i="15"/>
  <c r="H584" i="15"/>
  <c r="I584" i="15"/>
  <c r="J584" i="15"/>
  <c r="A585" i="15"/>
  <c r="B585" i="15"/>
  <c r="C585" i="15"/>
  <c r="D585" i="15"/>
  <c r="E585" i="15"/>
  <c r="F585" i="15"/>
  <c r="G585" i="15"/>
  <c r="H585" i="15"/>
  <c r="I585" i="15"/>
  <c r="J585" i="15"/>
  <c r="A586" i="15"/>
  <c r="B586" i="15"/>
  <c r="C586" i="15"/>
  <c r="D586" i="15"/>
  <c r="E586" i="15"/>
  <c r="F586" i="15"/>
  <c r="G586" i="15"/>
  <c r="H586" i="15"/>
  <c r="I586" i="15"/>
  <c r="J586" i="15"/>
  <c r="A587" i="15"/>
  <c r="B587" i="15"/>
  <c r="C587" i="15"/>
  <c r="D587" i="15"/>
  <c r="E587" i="15"/>
  <c r="F587" i="15"/>
  <c r="G587" i="15"/>
  <c r="H587" i="15"/>
  <c r="I587" i="15"/>
  <c r="J587" i="15"/>
  <c r="A588" i="15"/>
  <c r="B588" i="15"/>
  <c r="C588" i="15"/>
  <c r="D588" i="15"/>
  <c r="E588" i="15"/>
  <c r="F588" i="15"/>
  <c r="G588" i="15"/>
  <c r="H588" i="15"/>
  <c r="I588" i="15"/>
  <c r="J588" i="15"/>
  <c r="A589" i="15"/>
  <c r="B589" i="15"/>
  <c r="C589" i="15"/>
  <c r="D589" i="15"/>
  <c r="E589" i="15"/>
  <c r="F589" i="15"/>
  <c r="G589" i="15"/>
  <c r="H589" i="15"/>
  <c r="I589" i="15"/>
  <c r="J589" i="15"/>
  <c r="A590" i="15"/>
  <c r="B590" i="15"/>
  <c r="C590" i="15"/>
  <c r="D590" i="15"/>
  <c r="E590" i="15"/>
  <c r="F590" i="15"/>
  <c r="G590" i="15"/>
  <c r="H590" i="15"/>
  <c r="I590" i="15"/>
  <c r="J590" i="15"/>
  <c r="A591" i="15"/>
  <c r="B591" i="15"/>
  <c r="C591" i="15"/>
  <c r="D591" i="15"/>
  <c r="E591" i="15"/>
  <c r="F591" i="15"/>
  <c r="G591" i="15"/>
  <c r="H591" i="15"/>
  <c r="I591" i="15"/>
  <c r="J591" i="15"/>
  <c r="A592" i="15"/>
  <c r="B592" i="15"/>
  <c r="C592" i="15"/>
  <c r="D592" i="15"/>
  <c r="E592" i="15"/>
  <c r="F592" i="15"/>
  <c r="G592" i="15"/>
  <c r="H592" i="15"/>
  <c r="I592" i="15"/>
  <c r="J592" i="15"/>
  <c r="A593" i="15"/>
  <c r="B593" i="15"/>
  <c r="C593" i="15"/>
  <c r="D593" i="15"/>
  <c r="E593" i="15"/>
  <c r="F593" i="15"/>
  <c r="G593" i="15"/>
  <c r="H593" i="15"/>
  <c r="I593" i="15"/>
  <c r="J593" i="15"/>
  <c r="A594" i="15"/>
  <c r="B594" i="15"/>
  <c r="C594" i="15"/>
  <c r="D594" i="15"/>
  <c r="E594" i="15"/>
  <c r="F594" i="15"/>
  <c r="G594" i="15"/>
  <c r="H594" i="15"/>
  <c r="I594" i="15"/>
  <c r="J594" i="15"/>
  <c r="A595" i="15"/>
  <c r="B595" i="15"/>
  <c r="C595" i="15"/>
  <c r="D595" i="15"/>
  <c r="E595" i="15"/>
  <c r="F595" i="15"/>
  <c r="G595" i="15"/>
  <c r="H595" i="15"/>
  <c r="I595" i="15"/>
  <c r="J595" i="15"/>
  <c r="A596" i="15"/>
  <c r="B596" i="15"/>
  <c r="C596" i="15"/>
  <c r="D596" i="15"/>
  <c r="E596" i="15"/>
  <c r="F596" i="15"/>
  <c r="G596" i="15"/>
  <c r="H596" i="15"/>
  <c r="I596" i="15"/>
  <c r="J596" i="15"/>
  <c r="A597" i="15"/>
  <c r="B597" i="15"/>
  <c r="C597" i="15"/>
  <c r="D597" i="15"/>
  <c r="E597" i="15"/>
  <c r="F597" i="15"/>
  <c r="G597" i="15"/>
  <c r="H597" i="15"/>
  <c r="I597" i="15"/>
  <c r="J597" i="15"/>
  <c r="A598" i="15"/>
  <c r="B598" i="15"/>
  <c r="C598" i="15"/>
  <c r="D598" i="15"/>
  <c r="E598" i="15"/>
  <c r="F598" i="15"/>
  <c r="G598" i="15"/>
  <c r="H598" i="15"/>
  <c r="I598" i="15"/>
  <c r="J598" i="15"/>
  <c r="A599" i="15"/>
  <c r="B599" i="15"/>
  <c r="C599" i="15"/>
  <c r="D599" i="15"/>
  <c r="E599" i="15"/>
  <c r="F599" i="15"/>
  <c r="G599" i="15"/>
  <c r="H599" i="15"/>
  <c r="I599" i="15"/>
  <c r="J599" i="15"/>
  <c r="A600" i="15"/>
  <c r="B600" i="15"/>
  <c r="C600" i="15"/>
  <c r="D600" i="15"/>
  <c r="E600" i="15"/>
  <c r="F600" i="15"/>
  <c r="G600" i="15"/>
  <c r="H600" i="15"/>
  <c r="I600" i="15"/>
  <c r="J600" i="15"/>
  <c r="A601" i="15"/>
  <c r="B601" i="15"/>
  <c r="C601" i="15"/>
  <c r="D601" i="15"/>
  <c r="E601" i="15"/>
  <c r="F601" i="15"/>
  <c r="G601" i="15"/>
  <c r="H601" i="15"/>
  <c r="I601" i="15"/>
  <c r="J601" i="15"/>
  <c r="A602" i="15"/>
  <c r="B602" i="15"/>
  <c r="C602" i="15"/>
  <c r="D602" i="15"/>
  <c r="E602" i="15"/>
  <c r="F602" i="15"/>
  <c r="G602" i="15"/>
  <c r="H602" i="15"/>
  <c r="I602" i="15"/>
  <c r="J602" i="15"/>
  <c r="A603" i="15"/>
  <c r="B603" i="15"/>
  <c r="C603" i="15"/>
  <c r="D603" i="15"/>
  <c r="E603" i="15"/>
  <c r="F603" i="15"/>
  <c r="G603" i="15"/>
  <c r="H603" i="15"/>
  <c r="I603" i="15"/>
  <c r="J603" i="15"/>
  <c r="A604" i="15"/>
  <c r="B604" i="15"/>
  <c r="C604" i="15"/>
  <c r="D604" i="15"/>
  <c r="E604" i="15"/>
  <c r="F604" i="15"/>
  <c r="G604" i="15"/>
  <c r="H604" i="15"/>
  <c r="I604" i="15"/>
  <c r="J604" i="15"/>
  <c r="A605" i="15"/>
  <c r="B605" i="15"/>
  <c r="C605" i="15"/>
  <c r="D605" i="15"/>
  <c r="E605" i="15"/>
  <c r="F605" i="15"/>
  <c r="G605" i="15"/>
  <c r="H605" i="15"/>
  <c r="I605" i="15"/>
  <c r="J605" i="15"/>
  <c r="A606" i="15"/>
  <c r="B606" i="15"/>
  <c r="C606" i="15"/>
  <c r="D606" i="15"/>
  <c r="E606" i="15"/>
  <c r="F606" i="15"/>
  <c r="G606" i="15"/>
  <c r="H606" i="15"/>
  <c r="I606" i="15"/>
  <c r="J606" i="15"/>
  <c r="A607" i="15"/>
  <c r="B607" i="15"/>
  <c r="C607" i="15"/>
  <c r="D607" i="15"/>
  <c r="E607" i="15"/>
  <c r="F607" i="15"/>
  <c r="G607" i="15"/>
  <c r="H607" i="15"/>
  <c r="I607" i="15"/>
  <c r="J607" i="15"/>
  <c r="A608" i="15"/>
  <c r="B608" i="15"/>
  <c r="C608" i="15"/>
  <c r="D608" i="15"/>
  <c r="E608" i="15"/>
  <c r="F608" i="15"/>
  <c r="G608" i="15"/>
  <c r="H608" i="15"/>
  <c r="I608" i="15"/>
  <c r="J608" i="15"/>
  <c r="A609" i="15"/>
  <c r="B609" i="15"/>
  <c r="C609" i="15"/>
  <c r="D609" i="15"/>
  <c r="E609" i="15"/>
  <c r="F609" i="15"/>
  <c r="G609" i="15"/>
  <c r="H609" i="15"/>
  <c r="I609" i="15"/>
  <c r="J609" i="15"/>
  <c r="A610" i="15"/>
  <c r="B610" i="15"/>
  <c r="C610" i="15"/>
  <c r="D610" i="15"/>
  <c r="E610" i="15"/>
  <c r="F610" i="15"/>
  <c r="G610" i="15"/>
  <c r="H610" i="15"/>
  <c r="I610" i="15"/>
  <c r="J610" i="15"/>
  <c r="A611" i="15"/>
  <c r="B611" i="15"/>
  <c r="C611" i="15"/>
  <c r="D611" i="15"/>
  <c r="E611" i="15"/>
  <c r="F611" i="15"/>
  <c r="G611" i="15"/>
  <c r="H611" i="15"/>
  <c r="I611" i="15"/>
  <c r="J611" i="15"/>
  <c r="A612" i="15"/>
  <c r="B612" i="15"/>
  <c r="C612" i="15"/>
  <c r="D612" i="15"/>
  <c r="E612" i="15"/>
  <c r="F612" i="15"/>
  <c r="G612" i="15"/>
  <c r="H612" i="15"/>
  <c r="I612" i="15"/>
  <c r="J612" i="15"/>
  <c r="A613" i="15"/>
  <c r="B613" i="15"/>
  <c r="C613" i="15"/>
  <c r="D613" i="15"/>
  <c r="E613" i="15"/>
  <c r="F613" i="15"/>
  <c r="G613" i="15"/>
  <c r="H613" i="15"/>
  <c r="I613" i="15"/>
  <c r="J613" i="15"/>
  <c r="A614" i="15"/>
  <c r="B614" i="15"/>
  <c r="C614" i="15"/>
  <c r="D614" i="15"/>
  <c r="E614" i="15"/>
  <c r="F614" i="15"/>
  <c r="G614" i="15"/>
  <c r="H614" i="15"/>
  <c r="I614" i="15"/>
  <c r="J614" i="15"/>
  <c r="A615" i="15"/>
  <c r="B615" i="15"/>
  <c r="C615" i="15"/>
  <c r="D615" i="15"/>
  <c r="E615" i="15"/>
  <c r="F615" i="15"/>
  <c r="G615" i="15"/>
  <c r="H615" i="15"/>
  <c r="I615" i="15"/>
  <c r="J615" i="15"/>
  <c r="A616" i="15"/>
  <c r="B616" i="15"/>
  <c r="C616" i="15"/>
  <c r="D616" i="15"/>
  <c r="E616" i="15"/>
  <c r="F616" i="15"/>
  <c r="G616" i="15"/>
  <c r="H616" i="15"/>
  <c r="I616" i="15"/>
  <c r="J616" i="15"/>
  <c r="A617" i="15"/>
  <c r="B617" i="15"/>
  <c r="C617" i="15"/>
  <c r="D617" i="15"/>
  <c r="E617" i="15"/>
  <c r="F617" i="15"/>
  <c r="G617" i="15"/>
  <c r="H617" i="15"/>
  <c r="I617" i="15"/>
  <c r="J617" i="15"/>
  <c r="A618" i="15"/>
  <c r="B618" i="15"/>
  <c r="C618" i="15"/>
  <c r="D618" i="15"/>
  <c r="E618" i="15"/>
  <c r="F618" i="15"/>
  <c r="G618" i="15"/>
  <c r="H618" i="15"/>
  <c r="I618" i="15"/>
  <c r="J618" i="15"/>
  <c r="A619" i="15"/>
  <c r="B619" i="15"/>
  <c r="C619" i="15"/>
  <c r="D619" i="15"/>
  <c r="E619" i="15"/>
  <c r="F619" i="15"/>
  <c r="G619" i="15"/>
  <c r="H619" i="15"/>
  <c r="I619" i="15"/>
  <c r="J619" i="15"/>
  <c r="A620" i="15"/>
  <c r="B620" i="15"/>
  <c r="C620" i="15"/>
  <c r="D620" i="15"/>
  <c r="E620" i="15"/>
  <c r="F620" i="15"/>
  <c r="G620" i="15"/>
  <c r="H620" i="15"/>
  <c r="I620" i="15"/>
  <c r="J620" i="15"/>
  <c r="A621" i="15"/>
  <c r="B621" i="15"/>
  <c r="C621" i="15"/>
  <c r="D621" i="15"/>
  <c r="E621" i="15"/>
  <c r="F621" i="15"/>
  <c r="G621" i="15"/>
  <c r="H621" i="15"/>
  <c r="I621" i="15"/>
  <c r="J621" i="15"/>
  <c r="A622" i="15"/>
  <c r="B622" i="15"/>
  <c r="C622" i="15"/>
  <c r="D622" i="15"/>
  <c r="E622" i="15"/>
  <c r="F622" i="15"/>
  <c r="G622" i="15"/>
  <c r="H622" i="15"/>
  <c r="I622" i="15"/>
  <c r="J622" i="15"/>
  <c r="A623" i="15"/>
  <c r="B623" i="15"/>
  <c r="C623" i="15"/>
  <c r="D623" i="15"/>
  <c r="E623" i="15"/>
  <c r="F623" i="15"/>
  <c r="G623" i="15"/>
  <c r="H623" i="15"/>
  <c r="I623" i="15"/>
  <c r="J623" i="15"/>
  <c r="A624" i="15"/>
  <c r="B624" i="15"/>
  <c r="C624" i="15"/>
  <c r="D624" i="15"/>
  <c r="E624" i="15"/>
  <c r="F624" i="15"/>
  <c r="G624" i="15"/>
  <c r="H624" i="15"/>
  <c r="I624" i="15"/>
  <c r="J624" i="15"/>
  <c r="A625" i="15"/>
  <c r="B625" i="15"/>
  <c r="C625" i="15"/>
  <c r="D625" i="15"/>
  <c r="E625" i="15"/>
  <c r="F625" i="15"/>
  <c r="G625" i="15"/>
  <c r="H625" i="15"/>
  <c r="I625" i="15"/>
  <c r="J625" i="15"/>
  <c r="A626" i="15"/>
  <c r="B626" i="15"/>
  <c r="C626" i="15"/>
  <c r="D626" i="15"/>
  <c r="E626" i="15"/>
  <c r="F626" i="15"/>
  <c r="G626" i="15"/>
  <c r="H626" i="15"/>
  <c r="I626" i="15"/>
  <c r="J626" i="15"/>
  <c r="A627" i="15"/>
  <c r="B627" i="15"/>
  <c r="C627" i="15"/>
  <c r="D627" i="15"/>
  <c r="E627" i="15"/>
  <c r="F627" i="15"/>
  <c r="G627" i="15"/>
  <c r="H627" i="15"/>
  <c r="I627" i="15"/>
  <c r="J627" i="15"/>
  <c r="A628" i="15"/>
  <c r="B628" i="15"/>
  <c r="C628" i="15"/>
  <c r="D628" i="15"/>
  <c r="E628" i="15"/>
  <c r="F628" i="15"/>
  <c r="G628" i="15"/>
  <c r="H628" i="15"/>
  <c r="I628" i="15"/>
  <c r="J628" i="15"/>
  <c r="A629" i="15"/>
  <c r="B629" i="15"/>
  <c r="C629" i="15"/>
  <c r="D629" i="15"/>
  <c r="E629" i="15"/>
  <c r="F629" i="15"/>
  <c r="G629" i="15"/>
  <c r="H629" i="15"/>
  <c r="I629" i="15"/>
  <c r="J629" i="15"/>
  <c r="A630" i="15"/>
  <c r="B630" i="15"/>
  <c r="C630" i="15"/>
  <c r="D630" i="15"/>
  <c r="E630" i="15"/>
  <c r="F630" i="15"/>
  <c r="G630" i="15"/>
  <c r="H630" i="15"/>
  <c r="I630" i="15"/>
  <c r="J630" i="15"/>
  <c r="A631" i="15"/>
  <c r="B631" i="15"/>
  <c r="C631" i="15"/>
  <c r="D631" i="15"/>
  <c r="E631" i="15"/>
  <c r="F631" i="15"/>
  <c r="G631" i="15"/>
  <c r="H631" i="15"/>
  <c r="I631" i="15"/>
  <c r="J631" i="15"/>
  <c r="A632" i="15"/>
  <c r="B632" i="15"/>
  <c r="C632" i="15"/>
  <c r="D632" i="15"/>
  <c r="E632" i="15"/>
  <c r="F632" i="15"/>
  <c r="G632" i="15"/>
  <c r="H632" i="15"/>
  <c r="I632" i="15"/>
  <c r="J632" i="15"/>
  <c r="A633" i="15"/>
  <c r="B633" i="15"/>
  <c r="C633" i="15"/>
  <c r="D633" i="15"/>
  <c r="E633" i="15"/>
  <c r="F633" i="15"/>
  <c r="G633" i="15"/>
  <c r="H633" i="15"/>
  <c r="I633" i="15"/>
  <c r="J633" i="15"/>
  <c r="A634" i="15"/>
  <c r="B634" i="15"/>
  <c r="C634" i="15"/>
  <c r="D634" i="15"/>
  <c r="E634" i="15"/>
  <c r="F634" i="15"/>
  <c r="G634" i="15"/>
  <c r="H634" i="15"/>
  <c r="I634" i="15"/>
  <c r="J634" i="15"/>
  <c r="A635" i="15"/>
  <c r="B635" i="15"/>
  <c r="C635" i="15"/>
  <c r="D635" i="15"/>
  <c r="E635" i="15"/>
  <c r="F635" i="15"/>
  <c r="G635" i="15"/>
  <c r="H635" i="15"/>
  <c r="I635" i="15"/>
  <c r="J635" i="15"/>
  <c r="A636" i="15"/>
  <c r="B636" i="15"/>
  <c r="C636" i="15"/>
  <c r="D636" i="15"/>
  <c r="E636" i="15"/>
  <c r="F636" i="15"/>
  <c r="G636" i="15"/>
  <c r="H636" i="15"/>
  <c r="I636" i="15"/>
  <c r="J636" i="15"/>
  <c r="A637" i="15"/>
  <c r="B637" i="15"/>
  <c r="C637" i="15"/>
  <c r="D637" i="15"/>
  <c r="E637" i="15"/>
  <c r="F637" i="15"/>
  <c r="G637" i="15"/>
  <c r="H637" i="15"/>
  <c r="I637" i="15"/>
  <c r="J637" i="15"/>
  <c r="A638" i="15"/>
  <c r="B638" i="15"/>
  <c r="C638" i="15"/>
  <c r="D638" i="15"/>
  <c r="E638" i="15"/>
  <c r="F638" i="15"/>
  <c r="G638" i="15"/>
  <c r="H638" i="15"/>
  <c r="I638" i="15"/>
  <c r="J638" i="15"/>
  <c r="A639" i="15"/>
  <c r="B639" i="15"/>
  <c r="C639" i="15"/>
  <c r="D639" i="15"/>
  <c r="E639" i="15"/>
  <c r="F639" i="15"/>
  <c r="G639" i="15"/>
  <c r="H639" i="15"/>
  <c r="I639" i="15"/>
  <c r="J639" i="15"/>
  <c r="A640" i="15"/>
  <c r="B640" i="15"/>
  <c r="C640" i="15"/>
  <c r="D640" i="15"/>
  <c r="E640" i="15"/>
  <c r="F640" i="15"/>
  <c r="G640" i="15"/>
  <c r="H640" i="15"/>
  <c r="I640" i="15"/>
  <c r="J640" i="15"/>
  <c r="A641" i="15"/>
  <c r="B641" i="15"/>
  <c r="C641" i="15"/>
  <c r="D641" i="15"/>
  <c r="E641" i="15"/>
  <c r="F641" i="15"/>
  <c r="G641" i="15"/>
  <c r="H641" i="15"/>
  <c r="I641" i="15"/>
  <c r="J641" i="15"/>
  <c r="A642" i="15"/>
  <c r="B642" i="15"/>
  <c r="C642" i="15"/>
  <c r="D642" i="15"/>
  <c r="E642" i="15"/>
  <c r="F642" i="15"/>
  <c r="G642" i="15"/>
  <c r="H642" i="15"/>
  <c r="I642" i="15"/>
  <c r="J642" i="15"/>
  <c r="A643" i="15"/>
  <c r="B643" i="15"/>
  <c r="C643" i="15"/>
  <c r="D643" i="15"/>
  <c r="E643" i="15"/>
  <c r="F643" i="15"/>
  <c r="G643" i="15"/>
  <c r="H643" i="15"/>
  <c r="I643" i="15"/>
  <c r="J643" i="15"/>
  <c r="A644" i="15"/>
  <c r="B644" i="15"/>
  <c r="C644" i="15"/>
  <c r="D644" i="15"/>
  <c r="E644" i="15"/>
  <c r="F644" i="15"/>
  <c r="G644" i="15"/>
  <c r="H644" i="15"/>
  <c r="I644" i="15"/>
  <c r="J644" i="15"/>
  <c r="A645" i="15"/>
  <c r="B645" i="15"/>
  <c r="C645" i="15"/>
  <c r="D645" i="15"/>
  <c r="E645" i="15"/>
  <c r="F645" i="15"/>
  <c r="G645" i="15"/>
  <c r="H645" i="15"/>
  <c r="I645" i="15"/>
  <c r="J645" i="15"/>
  <c r="A646" i="15"/>
  <c r="B646" i="15"/>
  <c r="C646" i="15"/>
  <c r="D646" i="15"/>
  <c r="E646" i="15"/>
  <c r="F646" i="15"/>
  <c r="G646" i="15"/>
  <c r="H646" i="15"/>
  <c r="I646" i="15"/>
  <c r="J646" i="15"/>
  <c r="A647" i="15"/>
  <c r="B647" i="15"/>
  <c r="C647" i="15"/>
  <c r="D647" i="15"/>
  <c r="E647" i="15"/>
  <c r="F647" i="15"/>
  <c r="G647" i="15"/>
  <c r="H647" i="15"/>
  <c r="I647" i="15"/>
  <c r="J647" i="15"/>
  <c r="A648" i="15"/>
  <c r="B648" i="15"/>
  <c r="C648" i="15"/>
  <c r="D648" i="15"/>
  <c r="E648" i="15"/>
  <c r="F648" i="15"/>
  <c r="G648" i="15"/>
  <c r="H648" i="15"/>
  <c r="I648" i="15"/>
  <c r="J648" i="15"/>
  <c r="A649" i="15"/>
  <c r="B649" i="15"/>
  <c r="C649" i="15"/>
  <c r="D649" i="15"/>
  <c r="E649" i="15"/>
  <c r="F649" i="15"/>
  <c r="G649" i="15"/>
  <c r="H649" i="15"/>
  <c r="I649" i="15"/>
  <c r="J649" i="15"/>
  <c r="A650" i="15"/>
  <c r="B650" i="15"/>
  <c r="C650" i="15"/>
  <c r="D650" i="15"/>
  <c r="E650" i="15"/>
  <c r="F650" i="15"/>
  <c r="G650" i="15"/>
  <c r="H650" i="15"/>
  <c r="I650" i="15"/>
  <c r="J650" i="15"/>
  <c r="A651" i="15"/>
  <c r="B651" i="15"/>
  <c r="C651" i="15"/>
  <c r="D651" i="15"/>
  <c r="E651" i="15"/>
  <c r="F651" i="15"/>
  <c r="G651" i="15"/>
  <c r="H651" i="15"/>
  <c r="I651" i="15"/>
  <c r="J651" i="15"/>
  <c r="A652" i="15"/>
  <c r="B652" i="15"/>
  <c r="C652" i="15"/>
  <c r="D652" i="15"/>
  <c r="E652" i="15"/>
  <c r="F652" i="15"/>
  <c r="G652" i="15"/>
  <c r="H652" i="15"/>
  <c r="I652" i="15"/>
  <c r="J652" i="15"/>
  <c r="A653" i="15"/>
  <c r="B653" i="15"/>
  <c r="C653" i="15"/>
  <c r="D653" i="15"/>
  <c r="E653" i="15"/>
  <c r="F653" i="15"/>
  <c r="G653" i="15"/>
  <c r="H653" i="15"/>
  <c r="I653" i="15"/>
  <c r="J653" i="15"/>
  <c r="A654" i="15"/>
  <c r="B654" i="15"/>
  <c r="C654" i="15"/>
  <c r="D654" i="15"/>
  <c r="E654" i="15"/>
  <c r="F654" i="15"/>
  <c r="G654" i="15"/>
  <c r="H654" i="15"/>
  <c r="I654" i="15"/>
  <c r="J654" i="15"/>
  <c r="A655" i="15"/>
  <c r="B655" i="15"/>
  <c r="C655" i="15"/>
  <c r="D655" i="15"/>
  <c r="E655" i="15"/>
  <c r="F655" i="15"/>
  <c r="G655" i="15"/>
  <c r="H655" i="15"/>
  <c r="I655" i="15"/>
  <c r="J655" i="15"/>
  <c r="A656" i="15"/>
  <c r="B656" i="15"/>
  <c r="C656" i="15"/>
  <c r="D656" i="15"/>
  <c r="E656" i="15"/>
  <c r="F656" i="15"/>
  <c r="G656" i="15"/>
  <c r="H656" i="15"/>
  <c r="I656" i="15"/>
  <c r="J656" i="15"/>
  <c r="A657" i="15"/>
  <c r="B657" i="15"/>
  <c r="C657" i="15"/>
  <c r="D657" i="15"/>
  <c r="E657" i="15"/>
  <c r="F657" i="15"/>
  <c r="G657" i="15"/>
  <c r="H657" i="15"/>
  <c r="I657" i="15"/>
  <c r="J657" i="15"/>
  <c r="A658" i="15"/>
  <c r="B658" i="15"/>
  <c r="C658" i="15"/>
  <c r="D658" i="15"/>
  <c r="E658" i="15"/>
  <c r="F658" i="15"/>
  <c r="G658" i="15"/>
  <c r="H658" i="15"/>
  <c r="I658" i="15"/>
  <c r="J658" i="15"/>
  <c r="A659" i="15"/>
  <c r="B659" i="15"/>
  <c r="C659" i="15"/>
  <c r="D659" i="15"/>
  <c r="E659" i="15"/>
  <c r="F659" i="15"/>
  <c r="G659" i="15"/>
  <c r="H659" i="15"/>
  <c r="I659" i="15"/>
  <c r="J659" i="15"/>
  <c r="A660" i="15"/>
  <c r="B660" i="15"/>
  <c r="C660" i="15"/>
  <c r="D660" i="15"/>
  <c r="E660" i="15"/>
  <c r="F660" i="15"/>
  <c r="G660" i="15"/>
  <c r="H660" i="15"/>
  <c r="I660" i="15"/>
  <c r="J660" i="15"/>
  <c r="A661" i="15"/>
  <c r="B661" i="15"/>
  <c r="C661" i="15"/>
  <c r="D661" i="15"/>
  <c r="E661" i="15"/>
  <c r="F661" i="15"/>
  <c r="G661" i="15"/>
  <c r="H661" i="15"/>
  <c r="I661" i="15"/>
  <c r="J661" i="15"/>
  <c r="A662" i="15"/>
  <c r="B662" i="15"/>
  <c r="C662" i="15"/>
  <c r="D662" i="15"/>
  <c r="E662" i="15"/>
  <c r="F662" i="15"/>
  <c r="G662" i="15"/>
  <c r="H662" i="15"/>
  <c r="I662" i="15"/>
  <c r="J662" i="15"/>
  <c r="A663" i="15"/>
  <c r="B663" i="15"/>
  <c r="C663" i="15"/>
  <c r="D663" i="15"/>
  <c r="E663" i="15"/>
  <c r="F663" i="15"/>
  <c r="G663" i="15"/>
  <c r="H663" i="15"/>
  <c r="I663" i="15"/>
  <c r="J663" i="15"/>
  <c r="A664" i="15"/>
  <c r="B664" i="15"/>
  <c r="C664" i="15"/>
  <c r="D664" i="15"/>
  <c r="E664" i="15"/>
  <c r="F664" i="15"/>
  <c r="G664" i="15"/>
  <c r="H664" i="15"/>
  <c r="I664" i="15"/>
  <c r="J664" i="15"/>
  <c r="A665" i="15"/>
  <c r="B665" i="15"/>
  <c r="C665" i="15"/>
  <c r="D665" i="15"/>
  <c r="E665" i="15"/>
  <c r="F665" i="15"/>
  <c r="G665" i="15"/>
  <c r="H665" i="15"/>
  <c r="I665" i="15"/>
  <c r="J665" i="15"/>
  <c r="A666" i="15"/>
  <c r="B666" i="15"/>
  <c r="C666" i="15"/>
  <c r="D666" i="15"/>
  <c r="E666" i="15"/>
  <c r="F666" i="15"/>
  <c r="G666" i="15"/>
  <c r="H666" i="15"/>
  <c r="I666" i="15"/>
  <c r="J666" i="15"/>
  <c r="A667" i="15"/>
  <c r="B667" i="15"/>
  <c r="C667" i="15"/>
  <c r="D667" i="15"/>
  <c r="E667" i="15"/>
  <c r="F667" i="15"/>
  <c r="G667" i="15"/>
  <c r="H667" i="15"/>
  <c r="I667" i="15"/>
  <c r="J667" i="15"/>
  <c r="A668" i="15"/>
  <c r="B668" i="15"/>
  <c r="C668" i="15"/>
  <c r="D668" i="15"/>
  <c r="E668" i="15"/>
  <c r="F668" i="15"/>
  <c r="G668" i="15"/>
  <c r="H668" i="15"/>
  <c r="I668" i="15"/>
  <c r="J668" i="15"/>
  <c r="A669" i="15"/>
  <c r="B669" i="15"/>
  <c r="C669" i="15"/>
  <c r="D669" i="15"/>
  <c r="E669" i="15"/>
  <c r="F669" i="15"/>
  <c r="G669" i="15"/>
  <c r="H669" i="15"/>
  <c r="I669" i="15"/>
  <c r="J669" i="15"/>
  <c r="A670" i="15"/>
  <c r="B670" i="15"/>
  <c r="C670" i="15"/>
  <c r="D670" i="15"/>
  <c r="E670" i="15"/>
  <c r="F670" i="15"/>
  <c r="G670" i="15"/>
  <c r="H670" i="15"/>
  <c r="I670" i="15"/>
  <c r="J670" i="15"/>
  <c r="A671" i="15"/>
  <c r="B671" i="15"/>
  <c r="C671" i="15"/>
  <c r="D671" i="15"/>
  <c r="E671" i="15"/>
  <c r="F671" i="15"/>
  <c r="G671" i="15"/>
  <c r="H671" i="15"/>
  <c r="I671" i="15"/>
  <c r="J671" i="15"/>
  <c r="A672" i="15"/>
  <c r="B672" i="15"/>
  <c r="C672" i="15"/>
  <c r="D672" i="15"/>
  <c r="E672" i="15"/>
  <c r="F672" i="15"/>
  <c r="G672" i="15"/>
  <c r="H672" i="15"/>
  <c r="I672" i="15"/>
  <c r="J672" i="15"/>
  <c r="A673" i="15"/>
  <c r="B673" i="15"/>
  <c r="C673" i="15"/>
  <c r="D673" i="15"/>
  <c r="E673" i="15"/>
  <c r="F673" i="15"/>
  <c r="G673" i="15"/>
  <c r="H673" i="15"/>
  <c r="I673" i="15"/>
  <c r="J673" i="15"/>
  <c r="A674" i="15"/>
  <c r="B674" i="15"/>
  <c r="C674" i="15"/>
  <c r="D674" i="15"/>
  <c r="E674" i="15"/>
  <c r="F674" i="15"/>
  <c r="G674" i="15"/>
  <c r="H674" i="15"/>
  <c r="I674" i="15"/>
  <c r="J674" i="15"/>
  <c r="A675" i="15"/>
  <c r="B675" i="15"/>
  <c r="C675" i="15"/>
  <c r="D675" i="15"/>
  <c r="E675" i="15"/>
  <c r="F675" i="15"/>
  <c r="G675" i="15"/>
  <c r="H675" i="15"/>
  <c r="I675" i="15"/>
  <c r="J675" i="15"/>
  <c r="A676" i="15"/>
  <c r="B676" i="15"/>
  <c r="C676" i="15"/>
  <c r="D676" i="15"/>
  <c r="E676" i="15"/>
  <c r="F676" i="15"/>
  <c r="G676" i="15"/>
  <c r="H676" i="15"/>
  <c r="I676" i="15"/>
  <c r="J676" i="15"/>
  <c r="A677" i="15"/>
  <c r="B677" i="15"/>
  <c r="C677" i="15"/>
  <c r="D677" i="15"/>
  <c r="E677" i="15"/>
  <c r="F677" i="15"/>
  <c r="G677" i="15"/>
  <c r="H677" i="15"/>
  <c r="I677" i="15"/>
  <c r="J677" i="15"/>
  <c r="A678" i="15"/>
  <c r="B678" i="15"/>
  <c r="C678" i="15"/>
  <c r="D678" i="15"/>
  <c r="E678" i="15"/>
  <c r="F678" i="15"/>
  <c r="G678" i="15"/>
  <c r="H678" i="15"/>
  <c r="I678" i="15"/>
  <c r="J678" i="15"/>
  <c r="A679" i="15"/>
  <c r="B679" i="15"/>
  <c r="C679" i="15"/>
  <c r="D679" i="15"/>
  <c r="E679" i="15"/>
  <c r="F679" i="15"/>
  <c r="G679" i="15"/>
  <c r="H679" i="15"/>
  <c r="I679" i="15"/>
  <c r="J679" i="15"/>
  <c r="A680" i="15"/>
  <c r="B680" i="15"/>
  <c r="C680" i="15"/>
  <c r="D680" i="15"/>
  <c r="E680" i="15"/>
  <c r="F680" i="15"/>
  <c r="G680" i="15"/>
  <c r="H680" i="15"/>
  <c r="I680" i="15"/>
  <c r="J680" i="15"/>
  <c r="A681" i="15"/>
  <c r="B681" i="15"/>
  <c r="C681" i="15"/>
  <c r="D681" i="15"/>
  <c r="E681" i="15"/>
  <c r="F681" i="15"/>
  <c r="G681" i="15"/>
  <c r="H681" i="15"/>
  <c r="I681" i="15"/>
  <c r="J681" i="15"/>
  <c r="A682" i="15"/>
  <c r="B682" i="15"/>
  <c r="C682" i="15"/>
  <c r="D682" i="15"/>
  <c r="E682" i="15"/>
  <c r="F682" i="15"/>
  <c r="G682" i="15"/>
  <c r="H682" i="15"/>
  <c r="I682" i="15"/>
  <c r="J682" i="15"/>
  <c r="A683" i="15"/>
  <c r="B683" i="15"/>
  <c r="C683" i="15"/>
  <c r="D683" i="15"/>
  <c r="E683" i="15"/>
  <c r="F683" i="15"/>
  <c r="G683" i="15"/>
  <c r="H683" i="15"/>
  <c r="I683" i="15"/>
  <c r="J683" i="15"/>
  <c r="A684" i="15"/>
  <c r="B684" i="15"/>
  <c r="C684" i="15"/>
  <c r="D684" i="15"/>
  <c r="E684" i="15"/>
  <c r="F684" i="15"/>
  <c r="G684" i="15"/>
  <c r="H684" i="15"/>
  <c r="I684" i="15"/>
  <c r="J684" i="15"/>
  <c r="A685" i="15"/>
  <c r="B685" i="15"/>
  <c r="C685" i="15"/>
  <c r="D685" i="15"/>
  <c r="E685" i="15"/>
  <c r="F685" i="15"/>
  <c r="G685" i="15"/>
  <c r="H685" i="15"/>
  <c r="I685" i="15"/>
  <c r="J685" i="15"/>
  <c r="A686" i="15"/>
  <c r="B686" i="15"/>
  <c r="C686" i="15"/>
  <c r="D686" i="15"/>
  <c r="E686" i="15"/>
  <c r="F686" i="15"/>
  <c r="G686" i="15"/>
  <c r="H686" i="15"/>
  <c r="I686" i="15"/>
  <c r="J686" i="15"/>
  <c r="A687" i="15"/>
  <c r="B687" i="15"/>
  <c r="C687" i="15"/>
  <c r="D687" i="15"/>
  <c r="E687" i="15"/>
  <c r="F687" i="15"/>
  <c r="G687" i="15"/>
  <c r="H687" i="15"/>
  <c r="I687" i="15"/>
  <c r="J687" i="15"/>
  <c r="A688" i="15"/>
  <c r="B688" i="15"/>
  <c r="C688" i="15"/>
  <c r="D688" i="15"/>
  <c r="E688" i="15"/>
  <c r="F688" i="15"/>
  <c r="G688" i="15"/>
  <c r="H688" i="15"/>
  <c r="I688" i="15"/>
  <c r="J688" i="15"/>
  <c r="A689" i="15"/>
  <c r="B689" i="15"/>
  <c r="C689" i="15"/>
  <c r="D689" i="15"/>
  <c r="E689" i="15"/>
  <c r="F689" i="15"/>
  <c r="G689" i="15"/>
  <c r="H689" i="15"/>
  <c r="I689" i="15"/>
  <c r="J689" i="15"/>
  <c r="A690" i="15"/>
  <c r="B690" i="15"/>
  <c r="C690" i="15"/>
  <c r="D690" i="15"/>
  <c r="E690" i="15"/>
  <c r="F690" i="15"/>
  <c r="G690" i="15"/>
  <c r="H690" i="15"/>
  <c r="I690" i="15"/>
  <c r="J690" i="15"/>
  <c r="A691" i="15"/>
  <c r="B691" i="15"/>
  <c r="C691" i="15"/>
  <c r="D691" i="15"/>
  <c r="E691" i="15"/>
  <c r="F691" i="15"/>
  <c r="G691" i="15"/>
  <c r="H691" i="15"/>
  <c r="I691" i="15"/>
  <c r="J691" i="15"/>
  <c r="A692" i="15"/>
  <c r="B692" i="15"/>
  <c r="C692" i="15"/>
  <c r="D692" i="15"/>
  <c r="E692" i="15"/>
  <c r="F692" i="15"/>
  <c r="G692" i="15"/>
  <c r="H692" i="15"/>
  <c r="I692" i="15"/>
  <c r="J692" i="15"/>
  <c r="A693" i="15"/>
  <c r="B693" i="15"/>
  <c r="C693" i="15"/>
  <c r="D693" i="15"/>
  <c r="E693" i="15"/>
  <c r="F693" i="15"/>
  <c r="G693" i="15"/>
  <c r="H693" i="15"/>
  <c r="I693" i="15"/>
  <c r="J693" i="15"/>
  <c r="A694" i="15"/>
  <c r="B694" i="15"/>
  <c r="C694" i="15"/>
  <c r="D694" i="15"/>
  <c r="E694" i="15"/>
  <c r="F694" i="15"/>
  <c r="G694" i="15"/>
  <c r="H694" i="15"/>
  <c r="I694" i="15"/>
  <c r="J694" i="15"/>
  <c r="A695" i="15"/>
  <c r="B695" i="15"/>
  <c r="C695" i="15"/>
  <c r="D695" i="15"/>
  <c r="E695" i="15"/>
  <c r="F695" i="15"/>
  <c r="G695" i="15"/>
  <c r="H695" i="15"/>
  <c r="I695" i="15"/>
  <c r="J695" i="15"/>
  <c r="A696" i="15"/>
  <c r="B696" i="15"/>
  <c r="C696" i="15"/>
  <c r="D696" i="15"/>
  <c r="E696" i="15"/>
  <c r="F696" i="15"/>
  <c r="G696" i="15"/>
  <c r="H696" i="15"/>
  <c r="I696" i="15"/>
  <c r="J696" i="15"/>
  <c r="A697" i="15"/>
  <c r="B697" i="15"/>
  <c r="C697" i="15"/>
  <c r="D697" i="15"/>
  <c r="E697" i="15"/>
  <c r="F697" i="15"/>
  <c r="G697" i="15"/>
  <c r="H697" i="15"/>
  <c r="I697" i="15"/>
  <c r="J697" i="15"/>
  <c r="A698" i="15"/>
  <c r="B698" i="15"/>
  <c r="C698" i="15"/>
  <c r="D698" i="15"/>
  <c r="E698" i="15"/>
  <c r="F698" i="15"/>
  <c r="G698" i="15"/>
  <c r="H698" i="15"/>
  <c r="I698" i="15"/>
  <c r="J698" i="15"/>
  <c r="A699" i="15"/>
  <c r="B699" i="15"/>
  <c r="C699" i="15"/>
  <c r="D699" i="15"/>
  <c r="E699" i="15"/>
  <c r="F699" i="15"/>
  <c r="G699" i="15"/>
  <c r="H699" i="15"/>
  <c r="I699" i="15"/>
  <c r="J699" i="15"/>
  <c r="A700" i="15"/>
  <c r="B700" i="15"/>
  <c r="C700" i="15"/>
  <c r="D700" i="15"/>
  <c r="E700" i="15"/>
  <c r="F700" i="15"/>
  <c r="G700" i="15"/>
  <c r="H700" i="15"/>
  <c r="I700" i="15"/>
  <c r="J700" i="15"/>
  <c r="A701" i="15"/>
  <c r="B701" i="15"/>
  <c r="C701" i="15"/>
  <c r="D701" i="15"/>
  <c r="E701" i="15"/>
  <c r="F701" i="15"/>
  <c r="G701" i="15"/>
  <c r="H701" i="15"/>
  <c r="I701" i="15"/>
  <c r="J701" i="15"/>
  <c r="A702" i="15"/>
  <c r="B702" i="15"/>
  <c r="C702" i="15"/>
  <c r="D702" i="15"/>
  <c r="E702" i="15"/>
  <c r="F702" i="15"/>
  <c r="G702" i="15"/>
  <c r="H702" i="15"/>
  <c r="I702" i="15"/>
  <c r="J702" i="15"/>
  <c r="A703" i="15"/>
  <c r="B703" i="15"/>
  <c r="C703" i="15"/>
  <c r="D703" i="15"/>
  <c r="E703" i="15"/>
  <c r="F703" i="15"/>
  <c r="G703" i="15"/>
  <c r="H703" i="15"/>
  <c r="I703" i="15"/>
  <c r="J703" i="15"/>
  <c r="A704" i="15"/>
  <c r="B704" i="15"/>
  <c r="C704" i="15"/>
  <c r="D704" i="15"/>
  <c r="E704" i="15"/>
  <c r="F704" i="15"/>
  <c r="G704" i="15"/>
  <c r="H704" i="15"/>
  <c r="I704" i="15"/>
  <c r="J704" i="15"/>
  <c r="A705" i="15"/>
  <c r="B705" i="15"/>
  <c r="C705" i="15"/>
  <c r="D705" i="15"/>
  <c r="E705" i="15"/>
  <c r="F705" i="15"/>
  <c r="G705" i="15"/>
  <c r="H705" i="15"/>
  <c r="I705" i="15"/>
  <c r="J705" i="15"/>
  <c r="A706" i="15"/>
  <c r="B706" i="15"/>
  <c r="C706" i="15"/>
  <c r="D706" i="15"/>
  <c r="E706" i="15"/>
  <c r="F706" i="15"/>
  <c r="G706" i="15"/>
  <c r="H706" i="15"/>
  <c r="I706" i="15"/>
  <c r="J706" i="15"/>
  <c r="A707" i="15"/>
  <c r="B707" i="15"/>
  <c r="C707" i="15"/>
  <c r="D707" i="15"/>
  <c r="E707" i="15"/>
  <c r="F707" i="15"/>
  <c r="G707" i="15"/>
  <c r="H707" i="15"/>
  <c r="I707" i="15"/>
  <c r="J707" i="15"/>
  <c r="A708" i="15"/>
  <c r="B708" i="15"/>
  <c r="C708" i="15"/>
  <c r="D708" i="15"/>
  <c r="E708" i="15"/>
  <c r="F708" i="15"/>
  <c r="G708" i="15"/>
  <c r="H708" i="15"/>
  <c r="I708" i="15"/>
  <c r="J708" i="15"/>
  <c r="A709" i="15"/>
  <c r="B709" i="15"/>
  <c r="C709" i="15"/>
  <c r="D709" i="15"/>
  <c r="E709" i="15"/>
  <c r="F709" i="15"/>
  <c r="G709" i="15"/>
  <c r="H709" i="15"/>
  <c r="I709" i="15"/>
  <c r="J709" i="15"/>
  <c r="A710" i="15"/>
  <c r="B710" i="15"/>
  <c r="C710" i="15"/>
  <c r="D710" i="15"/>
  <c r="E710" i="15"/>
  <c r="F710" i="15"/>
  <c r="G710" i="15"/>
  <c r="H710" i="15"/>
  <c r="I710" i="15"/>
  <c r="J710" i="15"/>
  <c r="A711" i="15"/>
  <c r="B711" i="15"/>
  <c r="C711" i="15"/>
  <c r="D711" i="15"/>
  <c r="E711" i="15"/>
  <c r="F711" i="15"/>
  <c r="G711" i="15"/>
  <c r="H711" i="15"/>
  <c r="I711" i="15"/>
  <c r="J711" i="15"/>
  <c r="A712" i="15"/>
  <c r="B712" i="15"/>
  <c r="C712" i="15"/>
  <c r="D712" i="15"/>
  <c r="E712" i="15"/>
  <c r="F712" i="15"/>
  <c r="G712" i="15"/>
  <c r="H712" i="15"/>
  <c r="I712" i="15"/>
  <c r="J712" i="15"/>
  <c r="A713" i="15"/>
  <c r="B713" i="15"/>
  <c r="C713" i="15"/>
  <c r="D713" i="15"/>
  <c r="E713" i="15"/>
  <c r="F713" i="15"/>
  <c r="G713" i="15"/>
  <c r="H713" i="15"/>
  <c r="I713" i="15"/>
  <c r="J713" i="15"/>
  <c r="A714" i="15"/>
  <c r="B714" i="15"/>
  <c r="C714" i="15"/>
  <c r="D714" i="15"/>
  <c r="E714" i="15"/>
  <c r="F714" i="15"/>
  <c r="G714" i="15"/>
  <c r="H714" i="15"/>
  <c r="I714" i="15"/>
  <c r="J714" i="15"/>
  <c r="A715" i="15"/>
  <c r="B715" i="15"/>
  <c r="C715" i="15"/>
  <c r="D715" i="15"/>
  <c r="E715" i="15"/>
  <c r="F715" i="15"/>
  <c r="G715" i="15"/>
  <c r="H715" i="15"/>
  <c r="I715" i="15"/>
  <c r="J715" i="15"/>
  <c r="A716" i="15"/>
  <c r="B716" i="15"/>
  <c r="C716" i="15"/>
  <c r="D716" i="15"/>
  <c r="E716" i="15"/>
  <c r="F716" i="15"/>
  <c r="G716" i="15"/>
  <c r="H716" i="15"/>
  <c r="I716" i="15"/>
  <c r="J716" i="15"/>
  <c r="A717" i="15"/>
  <c r="B717" i="15"/>
  <c r="C717" i="15"/>
  <c r="D717" i="15"/>
  <c r="E717" i="15"/>
  <c r="F717" i="15"/>
  <c r="G717" i="15"/>
  <c r="H717" i="15"/>
  <c r="I717" i="15"/>
  <c r="J717" i="15"/>
  <c r="A718" i="15"/>
  <c r="B718" i="15"/>
  <c r="C718" i="15"/>
  <c r="D718" i="15"/>
  <c r="E718" i="15"/>
  <c r="F718" i="15"/>
  <c r="G718" i="15"/>
  <c r="H718" i="15"/>
  <c r="I718" i="15"/>
  <c r="J718" i="15"/>
  <c r="A719" i="15"/>
  <c r="B719" i="15"/>
  <c r="C719" i="15"/>
  <c r="D719" i="15"/>
  <c r="E719" i="15"/>
  <c r="F719" i="15"/>
  <c r="G719" i="15"/>
  <c r="H719" i="15"/>
  <c r="I719" i="15"/>
  <c r="J719" i="15"/>
  <c r="A720" i="15"/>
  <c r="B720" i="15"/>
  <c r="C720" i="15"/>
  <c r="D720" i="15"/>
  <c r="E720" i="15"/>
  <c r="F720" i="15"/>
  <c r="G720" i="15"/>
  <c r="H720" i="15"/>
  <c r="I720" i="15"/>
  <c r="J720" i="15"/>
  <c r="A721" i="15"/>
  <c r="B721" i="15"/>
  <c r="C721" i="15"/>
  <c r="D721" i="15"/>
  <c r="E721" i="15"/>
  <c r="F721" i="15"/>
  <c r="G721" i="15"/>
  <c r="H721" i="15"/>
  <c r="I721" i="15"/>
  <c r="J721" i="15"/>
  <c r="A722" i="15"/>
  <c r="B722" i="15"/>
  <c r="C722" i="15"/>
  <c r="D722" i="15"/>
  <c r="E722" i="15"/>
  <c r="F722" i="15"/>
  <c r="G722" i="15"/>
  <c r="H722" i="15"/>
  <c r="I722" i="15"/>
  <c r="J722" i="15"/>
  <c r="A723" i="15"/>
  <c r="B723" i="15"/>
  <c r="C723" i="15"/>
  <c r="D723" i="15"/>
  <c r="E723" i="15"/>
  <c r="F723" i="15"/>
  <c r="G723" i="15"/>
  <c r="H723" i="15"/>
  <c r="I723" i="15"/>
  <c r="J723" i="15"/>
  <c r="A724" i="15"/>
  <c r="B724" i="15"/>
  <c r="C724" i="15"/>
  <c r="D724" i="15"/>
  <c r="E724" i="15"/>
  <c r="F724" i="15"/>
  <c r="G724" i="15"/>
  <c r="H724" i="15"/>
  <c r="I724" i="15"/>
  <c r="J724" i="15"/>
  <c r="A725" i="15"/>
  <c r="B725" i="15"/>
  <c r="C725" i="15"/>
  <c r="D725" i="15"/>
  <c r="E725" i="15"/>
  <c r="F725" i="15"/>
  <c r="G725" i="15"/>
  <c r="H725" i="15"/>
  <c r="I725" i="15"/>
  <c r="J725" i="15"/>
  <c r="A726" i="15"/>
  <c r="B726" i="15"/>
  <c r="C726" i="15"/>
  <c r="D726" i="15"/>
  <c r="E726" i="15"/>
  <c r="F726" i="15"/>
  <c r="G726" i="15"/>
  <c r="H726" i="15"/>
  <c r="I726" i="15"/>
  <c r="J726" i="15"/>
  <c r="A727" i="15"/>
  <c r="B727" i="15"/>
  <c r="C727" i="15"/>
  <c r="D727" i="15"/>
  <c r="E727" i="15"/>
  <c r="F727" i="15"/>
  <c r="G727" i="15"/>
  <c r="H727" i="15"/>
  <c r="I727" i="15"/>
  <c r="J727" i="15"/>
  <c r="A728" i="15"/>
  <c r="B728" i="15"/>
  <c r="C728" i="15"/>
  <c r="D728" i="15"/>
  <c r="E728" i="15"/>
  <c r="F728" i="15"/>
  <c r="G728" i="15"/>
  <c r="H728" i="15"/>
  <c r="I728" i="15"/>
  <c r="J728" i="15"/>
  <c r="A729" i="15"/>
  <c r="B729" i="15"/>
  <c r="C729" i="15"/>
  <c r="D729" i="15"/>
  <c r="E729" i="15"/>
  <c r="F729" i="15"/>
  <c r="G729" i="15"/>
  <c r="H729" i="15"/>
  <c r="I729" i="15"/>
  <c r="J729" i="15"/>
  <c r="A730" i="15"/>
  <c r="B730" i="15"/>
  <c r="C730" i="15"/>
  <c r="D730" i="15"/>
  <c r="E730" i="15"/>
  <c r="F730" i="15"/>
  <c r="G730" i="15"/>
  <c r="H730" i="15"/>
  <c r="I730" i="15"/>
  <c r="J730" i="15"/>
  <c r="A731" i="15"/>
  <c r="B731" i="15"/>
  <c r="C731" i="15"/>
  <c r="D731" i="15"/>
  <c r="E731" i="15"/>
  <c r="F731" i="15"/>
  <c r="G731" i="15"/>
  <c r="H731" i="15"/>
  <c r="I731" i="15"/>
  <c r="J731" i="15"/>
  <c r="A732" i="15"/>
  <c r="B732" i="15"/>
  <c r="C732" i="15"/>
  <c r="D732" i="15"/>
  <c r="E732" i="15"/>
  <c r="F732" i="15"/>
  <c r="G732" i="15"/>
  <c r="H732" i="15"/>
  <c r="I732" i="15"/>
  <c r="J732" i="15"/>
  <c r="A733" i="15"/>
  <c r="B733" i="15"/>
  <c r="C733" i="15"/>
  <c r="D733" i="15"/>
  <c r="E733" i="15"/>
  <c r="F733" i="15"/>
  <c r="G733" i="15"/>
  <c r="H733" i="15"/>
  <c r="I733" i="15"/>
  <c r="J733" i="15"/>
  <c r="A734" i="15"/>
  <c r="B734" i="15"/>
  <c r="C734" i="15"/>
  <c r="D734" i="15"/>
  <c r="E734" i="15"/>
  <c r="F734" i="15"/>
  <c r="G734" i="15"/>
  <c r="H734" i="15"/>
  <c r="I734" i="15"/>
  <c r="J734" i="15"/>
  <c r="A735" i="15"/>
  <c r="B735" i="15"/>
  <c r="C735" i="15"/>
  <c r="D735" i="15"/>
  <c r="E735" i="15"/>
  <c r="F735" i="15"/>
  <c r="G735" i="15"/>
  <c r="H735" i="15"/>
  <c r="I735" i="15"/>
  <c r="J735" i="15"/>
  <c r="A736" i="15"/>
  <c r="B736" i="15"/>
  <c r="C736" i="15"/>
  <c r="D736" i="15"/>
  <c r="E736" i="15"/>
  <c r="F736" i="15"/>
  <c r="G736" i="15"/>
  <c r="H736" i="15"/>
  <c r="I736" i="15"/>
  <c r="J736" i="15"/>
  <c r="A737" i="15"/>
  <c r="B737" i="15"/>
  <c r="C737" i="15"/>
  <c r="D737" i="15"/>
  <c r="E737" i="15"/>
  <c r="F737" i="15"/>
  <c r="G737" i="15"/>
  <c r="H737" i="15"/>
  <c r="I737" i="15"/>
  <c r="J737" i="15"/>
  <c r="A738" i="15"/>
  <c r="B738" i="15"/>
  <c r="C738" i="15"/>
  <c r="D738" i="15"/>
  <c r="E738" i="15"/>
  <c r="F738" i="15"/>
  <c r="G738" i="15"/>
  <c r="H738" i="15"/>
  <c r="I738" i="15"/>
  <c r="J738" i="15"/>
  <c r="A739" i="15"/>
  <c r="B739" i="15"/>
  <c r="C739" i="15"/>
  <c r="D739" i="15"/>
  <c r="E739" i="15"/>
  <c r="F739" i="15"/>
  <c r="G739" i="15"/>
  <c r="H739" i="15"/>
  <c r="I739" i="15"/>
  <c r="J739" i="15"/>
  <c r="A740" i="15"/>
  <c r="B740" i="15"/>
  <c r="C740" i="15"/>
  <c r="D740" i="15"/>
  <c r="E740" i="15"/>
  <c r="F740" i="15"/>
  <c r="G740" i="15"/>
  <c r="H740" i="15"/>
  <c r="I740" i="15"/>
  <c r="J740" i="15"/>
  <c r="A741" i="15"/>
  <c r="B741" i="15"/>
  <c r="C741" i="15"/>
  <c r="D741" i="15"/>
  <c r="E741" i="15"/>
  <c r="F741" i="15"/>
  <c r="G741" i="15"/>
  <c r="H741" i="15"/>
  <c r="I741" i="15"/>
  <c r="J741" i="15"/>
  <c r="A742" i="15"/>
  <c r="B742" i="15"/>
  <c r="C742" i="15"/>
  <c r="D742" i="15"/>
  <c r="E742" i="15"/>
  <c r="F742" i="15"/>
  <c r="G742" i="15"/>
  <c r="H742" i="15"/>
  <c r="I742" i="15"/>
  <c r="J742" i="15"/>
  <c r="A743" i="15"/>
  <c r="B743" i="15"/>
  <c r="C743" i="15"/>
  <c r="D743" i="15"/>
  <c r="E743" i="15"/>
  <c r="F743" i="15"/>
  <c r="G743" i="15"/>
  <c r="H743" i="15"/>
  <c r="I743" i="15"/>
  <c r="J743" i="15"/>
  <c r="A744" i="15"/>
  <c r="B744" i="15"/>
  <c r="C744" i="15"/>
  <c r="D744" i="15"/>
  <c r="E744" i="15"/>
  <c r="F744" i="15"/>
  <c r="G744" i="15"/>
  <c r="H744" i="15"/>
  <c r="I744" i="15"/>
  <c r="J744" i="15"/>
  <c r="A745" i="15"/>
  <c r="B745" i="15"/>
  <c r="C745" i="15"/>
  <c r="D745" i="15"/>
  <c r="E745" i="15"/>
  <c r="F745" i="15"/>
  <c r="G745" i="15"/>
  <c r="H745" i="15"/>
  <c r="I745" i="15"/>
  <c r="J745" i="15"/>
  <c r="A746" i="15"/>
  <c r="B746" i="15"/>
  <c r="C746" i="15"/>
  <c r="D746" i="15"/>
  <c r="E746" i="15"/>
  <c r="F746" i="15"/>
  <c r="G746" i="15"/>
  <c r="H746" i="15"/>
  <c r="I746" i="15"/>
  <c r="J746" i="15"/>
  <c r="A747" i="15"/>
  <c r="B747" i="15"/>
  <c r="C747" i="15"/>
  <c r="D747" i="15"/>
  <c r="E747" i="15"/>
  <c r="F747" i="15"/>
  <c r="G747" i="15"/>
  <c r="H747" i="15"/>
  <c r="I747" i="15"/>
  <c r="J747" i="15"/>
  <c r="A748" i="15"/>
  <c r="B748" i="15"/>
  <c r="C748" i="15"/>
  <c r="D748" i="15"/>
  <c r="E748" i="15"/>
  <c r="F748" i="15"/>
  <c r="G748" i="15"/>
  <c r="H748" i="15"/>
  <c r="I748" i="15"/>
  <c r="J748" i="15"/>
  <c r="A749" i="15"/>
  <c r="B749" i="15"/>
  <c r="C749" i="15"/>
  <c r="D749" i="15"/>
  <c r="E749" i="15"/>
  <c r="F749" i="15"/>
  <c r="G749" i="15"/>
  <c r="H749" i="15"/>
  <c r="I749" i="15"/>
  <c r="J749" i="15"/>
  <c r="A750" i="15"/>
  <c r="B750" i="15"/>
  <c r="C750" i="15"/>
  <c r="D750" i="15"/>
  <c r="E750" i="15"/>
  <c r="F750" i="15"/>
  <c r="G750" i="15"/>
  <c r="H750" i="15"/>
  <c r="I750" i="15"/>
  <c r="J750" i="15"/>
  <c r="A751" i="15"/>
  <c r="B751" i="15"/>
  <c r="C751" i="15"/>
  <c r="D751" i="15"/>
  <c r="E751" i="15"/>
  <c r="F751" i="15"/>
  <c r="G751" i="15"/>
  <c r="H751" i="15"/>
  <c r="I751" i="15"/>
  <c r="J751" i="15"/>
  <c r="A752" i="15"/>
  <c r="B752" i="15"/>
  <c r="C752" i="15"/>
  <c r="D752" i="15"/>
  <c r="E752" i="15"/>
  <c r="F752" i="15"/>
  <c r="G752" i="15"/>
  <c r="H752" i="15"/>
  <c r="I752" i="15"/>
  <c r="J752" i="15"/>
  <c r="A753" i="15"/>
  <c r="B753" i="15"/>
  <c r="C753" i="15"/>
  <c r="D753" i="15"/>
  <c r="E753" i="15"/>
  <c r="F753" i="15"/>
  <c r="G753" i="15"/>
  <c r="H753" i="15"/>
  <c r="I753" i="15"/>
  <c r="J753" i="15"/>
  <c r="A754" i="15"/>
  <c r="B754" i="15"/>
  <c r="C754" i="15"/>
  <c r="D754" i="15"/>
  <c r="E754" i="15"/>
  <c r="F754" i="15"/>
  <c r="G754" i="15"/>
  <c r="H754" i="15"/>
  <c r="I754" i="15"/>
  <c r="J754" i="15"/>
  <c r="A755" i="15"/>
  <c r="B755" i="15"/>
  <c r="C755" i="15"/>
  <c r="D755" i="15"/>
  <c r="E755" i="15"/>
  <c r="F755" i="15"/>
  <c r="G755" i="15"/>
  <c r="H755" i="15"/>
  <c r="I755" i="15"/>
  <c r="J755" i="15"/>
  <c r="A756" i="15"/>
  <c r="B756" i="15"/>
  <c r="C756" i="15"/>
  <c r="D756" i="15"/>
  <c r="E756" i="15"/>
  <c r="F756" i="15"/>
  <c r="G756" i="15"/>
  <c r="H756" i="15"/>
  <c r="I756" i="15"/>
  <c r="J756" i="15"/>
  <c r="A757" i="15"/>
  <c r="B757" i="15"/>
  <c r="C757" i="15"/>
  <c r="D757" i="15"/>
  <c r="E757" i="15"/>
  <c r="F757" i="15"/>
  <c r="G757" i="15"/>
  <c r="H757" i="15"/>
  <c r="I757" i="15"/>
  <c r="J757" i="15"/>
  <c r="A758" i="15"/>
  <c r="B758" i="15"/>
  <c r="C758" i="15"/>
  <c r="D758" i="15"/>
  <c r="E758" i="15"/>
  <c r="F758" i="15"/>
  <c r="G758" i="15"/>
  <c r="H758" i="15"/>
  <c r="I758" i="15"/>
  <c r="J758" i="15"/>
  <c r="A759" i="15"/>
  <c r="B759" i="15"/>
  <c r="C759" i="15"/>
  <c r="D759" i="15"/>
  <c r="E759" i="15"/>
  <c r="F759" i="15"/>
  <c r="G759" i="15"/>
  <c r="H759" i="15"/>
  <c r="I759" i="15"/>
  <c r="J759" i="15"/>
  <c r="A760" i="15"/>
  <c r="B760" i="15"/>
  <c r="C760" i="15"/>
  <c r="D760" i="15"/>
  <c r="E760" i="15"/>
  <c r="F760" i="15"/>
  <c r="G760" i="15"/>
  <c r="H760" i="15"/>
  <c r="I760" i="15"/>
  <c r="J760" i="15"/>
  <c r="A761" i="15"/>
  <c r="B761" i="15"/>
  <c r="C761" i="15"/>
  <c r="D761" i="15"/>
  <c r="E761" i="15"/>
  <c r="F761" i="15"/>
  <c r="G761" i="15"/>
  <c r="H761" i="15"/>
  <c r="I761" i="15"/>
  <c r="J761" i="15"/>
  <c r="A762" i="15"/>
  <c r="B762" i="15"/>
  <c r="C762" i="15"/>
  <c r="D762" i="15"/>
  <c r="E762" i="15"/>
  <c r="F762" i="15"/>
  <c r="G762" i="15"/>
  <c r="H762" i="15"/>
  <c r="I762" i="15"/>
  <c r="J762" i="15"/>
  <c r="A763" i="15"/>
  <c r="B763" i="15"/>
  <c r="C763" i="15"/>
  <c r="D763" i="15"/>
  <c r="E763" i="15"/>
  <c r="F763" i="15"/>
  <c r="G763" i="15"/>
  <c r="H763" i="15"/>
  <c r="I763" i="15"/>
  <c r="J763" i="15"/>
  <c r="A764" i="15"/>
  <c r="B764" i="15"/>
  <c r="C764" i="15"/>
  <c r="D764" i="15"/>
  <c r="E764" i="15"/>
  <c r="F764" i="15"/>
  <c r="G764" i="15"/>
  <c r="H764" i="15"/>
  <c r="I764" i="15"/>
  <c r="J764" i="15"/>
  <c r="A765" i="15"/>
  <c r="B765" i="15"/>
  <c r="C765" i="15"/>
  <c r="D765" i="15"/>
  <c r="E765" i="15"/>
  <c r="F765" i="15"/>
  <c r="G765" i="15"/>
  <c r="H765" i="15"/>
  <c r="I765" i="15"/>
  <c r="J765" i="15"/>
  <c r="A766" i="15"/>
  <c r="B766" i="15"/>
  <c r="C766" i="15"/>
  <c r="D766" i="15"/>
  <c r="E766" i="15"/>
  <c r="F766" i="15"/>
  <c r="G766" i="15"/>
  <c r="H766" i="15"/>
  <c r="I766" i="15"/>
  <c r="J766" i="15"/>
  <c r="A767" i="15"/>
  <c r="B767" i="15"/>
  <c r="C767" i="15"/>
  <c r="D767" i="15"/>
  <c r="E767" i="15"/>
  <c r="F767" i="15"/>
  <c r="G767" i="15"/>
  <c r="H767" i="15"/>
  <c r="I767" i="15"/>
  <c r="J767" i="15"/>
  <c r="A768" i="15"/>
  <c r="B768" i="15"/>
  <c r="C768" i="15"/>
  <c r="D768" i="15"/>
  <c r="E768" i="15"/>
  <c r="F768" i="15"/>
  <c r="G768" i="15"/>
  <c r="H768" i="15"/>
  <c r="I768" i="15"/>
  <c r="J768" i="15"/>
  <c r="A769" i="15"/>
  <c r="B769" i="15"/>
  <c r="C769" i="15"/>
  <c r="D769" i="15"/>
  <c r="E769" i="15"/>
  <c r="F769" i="15"/>
  <c r="G769" i="15"/>
  <c r="H769" i="15"/>
  <c r="I769" i="15"/>
  <c r="J769" i="15"/>
  <c r="A770" i="15"/>
  <c r="B770" i="15"/>
  <c r="C770" i="15"/>
  <c r="D770" i="15"/>
  <c r="E770" i="15"/>
  <c r="F770" i="15"/>
  <c r="G770" i="15"/>
  <c r="H770" i="15"/>
  <c r="I770" i="15"/>
  <c r="J770" i="15"/>
  <c r="A771" i="15"/>
  <c r="B771" i="15"/>
  <c r="C771" i="15"/>
  <c r="D771" i="15"/>
  <c r="E771" i="15"/>
  <c r="F771" i="15"/>
  <c r="G771" i="15"/>
  <c r="H771" i="15"/>
  <c r="I771" i="15"/>
  <c r="J771" i="15"/>
  <c r="A772" i="15"/>
  <c r="B772" i="15"/>
  <c r="C772" i="15"/>
  <c r="D772" i="15"/>
  <c r="E772" i="15"/>
  <c r="F772" i="15"/>
  <c r="G772" i="15"/>
  <c r="H772" i="15"/>
  <c r="I772" i="15"/>
  <c r="J772" i="15"/>
  <c r="A773" i="15"/>
  <c r="B773" i="15"/>
  <c r="C773" i="15"/>
  <c r="D773" i="15"/>
  <c r="E773" i="15"/>
  <c r="F773" i="15"/>
  <c r="G773" i="15"/>
  <c r="H773" i="15"/>
  <c r="I773" i="15"/>
  <c r="J773" i="15"/>
  <c r="A774" i="15"/>
  <c r="B774" i="15"/>
  <c r="C774" i="15"/>
  <c r="D774" i="15"/>
  <c r="E774" i="15"/>
  <c r="F774" i="15"/>
  <c r="G774" i="15"/>
  <c r="H774" i="15"/>
  <c r="I774" i="15"/>
  <c r="J774" i="15"/>
  <c r="A775" i="15"/>
  <c r="B775" i="15"/>
  <c r="C775" i="15"/>
  <c r="D775" i="15"/>
  <c r="E775" i="15"/>
  <c r="F775" i="15"/>
  <c r="G775" i="15"/>
  <c r="H775" i="15"/>
  <c r="I775" i="15"/>
  <c r="J775" i="15"/>
  <c r="A776" i="15"/>
  <c r="B776" i="15"/>
  <c r="C776" i="15"/>
  <c r="D776" i="15"/>
  <c r="E776" i="15"/>
  <c r="F776" i="15"/>
  <c r="G776" i="15"/>
  <c r="H776" i="15"/>
  <c r="I776" i="15"/>
  <c r="J776" i="15"/>
  <c r="A777" i="15"/>
  <c r="B777" i="15"/>
  <c r="C777" i="15"/>
  <c r="D777" i="15"/>
  <c r="E777" i="15"/>
  <c r="F777" i="15"/>
  <c r="G777" i="15"/>
  <c r="H777" i="15"/>
  <c r="I777" i="15"/>
  <c r="J777" i="15"/>
  <c r="A778" i="15"/>
  <c r="B778" i="15"/>
  <c r="C778" i="15"/>
  <c r="D778" i="15"/>
  <c r="E778" i="15"/>
  <c r="F778" i="15"/>
  <c r="G778" i="15"/>
  <c r="H778" i="15"/>
  <c r="I778" i="15"/>
  <c r="J778" i="15"/>
  <c r="A779" i="15"/>
  <c r="B779" i="15"/>
  <c r="C779" i="15"/>
  <c r="D779" i="15"/>
  <c r="E779" i="15"/>
  <c r="F779" i="15"/>
  <c r="G779" i="15"/>
  <c r="H779" i="15"/>
  <c r="I779" i="15"/>
  <c r="J779" i="15"/>
  <c r="A780" i="15"/>
  <c r="B780" i="15"/>
  <c r="C780" i="15"/>
  <c r="D780" i="15"/>
  <c r="E780" i="15"/>
  <c r="F780" i="15"/>
  <c r="G780" i="15"/>
  <c r="H780" i="15"/>
  <c r="I780" i="15"/>
  <c r="J780" i="15"/>
  <c r="A781" i="15"/>
  <c r="B781" i="15"/>
  <c r="C781" i="15"/>
  <c r="D781" i="15"/>
  <c r="E781" i="15"/>
  <c r="F781" i="15"/>
  <c r="G781" i="15"/>
  <c r="H781" i="15"/>
  <c r="I781" i="15"/>
  <c r="J781" i="15"/>
  <c r="H780" i="1"/>
  <c r="F262" i="1"/>
  <c r="H76" i="1"/>
  <c r="H77" i="1"/>
  <c r="H78" i="1"/>
  <c r="H79" i="1"/>
  <c r="H80" i="1"/>
  <c r="H83" i="1"/>
  <c r="H84" i="1"/>
  <c r="H85" i="1"/>
  <c r="H86" i="1"/>
  <c r="H87" i="1"/>
  <c r="H88" i="1"/>
  <c r="H89" i="1"/>
  <c r="H92" i="1"/>
  <c r="H93" i="1"/>
  <c r="H94" i="1"/>
  <c r="H95" i="1"/>
  <c r="H96" i="1"/>
  <c r="H97" i="1"/>
  <c r="H98" i="1"/>
  <c r="H99" i="1"/>
  <c r="H102" i="1"/>
  <c r="H103" i="1"/>
  <c r="H104" i="1"/>
  <c r="H105" i="1"/>
  <c r="H106" i="1"/>
  <c r="H107" i="1"/>
  <c r="H108" i="1"/>
  <c r="H111" i="1"/>
  <c r="H112" i="1"/>
  <c r="H113" i="1"/>
  <c r="H114" i="1"/>
  <c r="H115" i="1"/>
  <c r="H116" i="1"/>
  <c r="H119" i="1"/>
  <c r="H120" i="1"/>
  <c r="H121" i="1"/>
  <c r="H122" i="1"/>
  <c r="H123" i="1"/>
  <c r="H124" i="1"/>
  <c r="H125" i="1"/>
  <c r="H126" i="1"/>
  <c r="H129" i="1"/>
  <c r="H130" i="1"/>
  <c r="H131" i="1"/>
  <c r="H132" i="1"/>
  <c r="H133" i="1"/>
  <c r="H134" i="1"/>
  <c r="H137" i="1"/>
  <c r="H138" i="1"/>
  <c r="H139" i="1"/>
  <c r="H140" i="1"/>
  <c r="H141" i="1"/>
  <c r="H142" i="1"/>
  <c r="H143" i="1"/>
  <c r="H144" i="1"/>
  <c r="H145" i="1"/>
  <c r="H146" i="1"/>
  <c r="H149" i="1"/>
  <c r="H150" i="1"/>
  <c r="H151" i="1"/>
  <c r="H152" i="1"/>
  <c r="H153" i="1"/>
  <c r="H154" i="1"/>
  <c r="H155" i="1"/>
  <c r="H156" i="1"/>
  <c r="H157" i="1"/>
  <c r="H160" i="1"/>
  <c r="H161" i="1"/>
  <c r="H162" i="1"/>
  <c r="H163" i="1"/>
  <c r="H164" i="1"/>
  <c r="H165" i="1"/>
  <c r="H168" i="1"/>
  <c r="H169" i="1"/>
  <c r="H170" i="1"/>
  <c r="H171" i="1"/>
  <c r="H172" i="1"/>
  <c r="H173" i="1"/>
  <c r="H174" i="1"/>
  <c r="H175" i="1"/>
  <c r="H178" i="1"/>
  <c r="H179" i="1"/>
  <c r="H180" i="1"/>
  <c r="H183" i="1"/>
  <c r="H184" i="1"/>
  <c r="H185" i="1"/>
  <c r="H186" i="1"/>
  <c r="H189" i="1"/>
  <c r="H190" i="1"/>
  <c r="H191" i="1"/>
  <c r="H192" i="1"/>
  <c r="H193" i="1"/>
  <c r="H194" i="1"/>
  <c r="H195" i="1"/>
  <c r="H196" i="1"/>
  <c r="H197" i="1"/>
  <c r="H200" i="1"/>
  <c r="H201" i="1"/>
  <c r="H202" i="1"/>
  <c r="H203" i="1"/>
  <c r="H204" i="1"/>
  <c r="H205" i="1"/>
  <c r="H206" i="1"/>
  <c r="H209" i="1"/>
  <c r="H210" i="1"/>
  <c r="H211" i="1"/>
  <c r="H212" i="1"/>
  <c r="H213" i="1"/>
  <c r="H216" i="1"/>
  <c r="H217" i="1"/>
  <c r="H218" i="1"/>
  <c r="H219" i="1"/>
  <c r="H220" i="1"/>
  <c r="H221" i="1"/>
  <c r="H222" i="1"/>
  <c r="H223" i="1"/>
  <c r="H224" i="1"/>
  <c r="H225" i="1"/>
  <c r="H226" i="1"/>
  <c r="H229" i="1"/>
  <c r="H230" i="1"/>
  <c r="H231" i="1"/>
  <c r="H232" i="1"/>
  <c r="H233" i="1"/>
  <c r="H234" i="1"/>
  <c r="H235" i="1"/>
  <c r="H236" i="1"/>
  <c r="H237" i="1"/>
  <c r="H238" i="1"/>
  <c r="H239" i="1"/>
  <c r="H240" i="1"/>
  <c r="H243" i="1"/>
  <c r="H244" i="1"/>
  <c r="H245" i="1"/>
  <c r="H246" i="1"/>
  <c r="H247" i="1"/>
  <c r="H248" i="1"/>
  <c r="H249" i="1"/>
  <c r="H250" i="1"/>
  <c r="H253" i="1"/>
  <c r="H254" i="1"/>
  <c r="H255" i="1"/>
  <c r="H256" i="1"/>
  <c r="H257" i="1"/>
  <c r="H258" i="1"/>
  <c r="H259" i="1"/>
  <c r="H260" i="1"/>
  <c r="H261" i="1"/>
  <c r="H264" i="1"/>
  <c r="H265" i="1"/>
  <c r="H266" i="1"/>
  <c r="H267" i="1"/>
  <c r="H268" i="1"/>
  <c r="H269" i="1"/>
  <c r="H270" i="1"/>
  <c r="H271" i="1"/>
  <c r="H272" i="1"/>
  <c r="H275" i="1"/>
  <c r="H276" i="1"/>
  <c r="H277" i="1"/>
  <c r="H278" i="1"/>
  <c r="H279" i="1"/>
  <c r="H280" i="1"/>
  <c r="H281" i="1"/>
  <c r="H282" i="1"/>
  <c r="H283" i="1"/>
  <c r="H284" i="1"/>
  <c r="H285" i="1"/>
  <c r="H286" i="1"/>
  <c r="H287" i="1"/>
  <c r="H290" i="1"/>
  <c r="H291" i="1"/>
  <c r="H292" i="1"/>
  <c r="H293" i="1"/>
  <c r="H294" i="1"/>
  <c r="H295" i="1"/>
  <c r="H296" i="1"/>
  <c r="H297" i="1"/>
  <c r="H298" i="1"/>
  <c r="H299" i="1"/>
  <c r="H300" i="1"/>
  <c r="H301" i="1"/>
  <c r="H302" i="1"/>
  <c r="H303" i="1"/>
  <c r="H304" i="1"/>
  <c r="H305" i="1"/>
  <c r="H306" i="1"/>
  <c r="H309" i="1"/>
  <c r="H310" i="1"/>
  <c r="H311" i="1"/>
  <c r="H312" i="1"/>
  <c r="H315" i="1"/>
  <c r="H316" i="1"/>
  <c r="H317" i="1"/>
  <c r="H318" i="1"/>
  <c r="H319" i="1"/>
  <c r="H320" i="1"/>
  <c r="H321" i="1"/>
  <c r="H324" i="1"/>
  <c r="H325" i="1"/>
  <c r="H326" i="1"/>
  <c r="H327" i="1"/>
  <c r="H328" i="1"/>
  <c r="H331" i="1"/>
  <c r="H332" i="1"/>
  <c r="H333" i="1"/>
  <c r="H334" i="1"/>
  <c r="H335" i="1"/>
  <c r="H338" i="1"/>
  <c r="H339" i="1"/>
  <c r="H340" i="1"/>
  <c r="H341" i="1"/>
  <c r="H342" i="1"/>
  <c r="H343" i="1"/>
  <c r="H344" i="1"/>
  <c r="H347" i="1"/>
  <c r="H348" i="1"/>
  <c r="H349" i="1"/>
  <c r="H350" i="1"/>
  <c r="H351" i="1"/>
  <c r="H354" i="1"/>
  <c r="H355" i="1"/>
  <c r="H356" i="1"/>
  <c r="H359" i="1"/>
  <c r="H360" i="1"/>
  <c r="H361" i="1"/>
  <c r="H362" i="1"/>
  <c r="H363" i="1"/>
  <c r="H364" i="1"/>
  <c r="H365" i="1"/>
  <c r="H366" i="1"/>
  <c r="H367" i="1"/>
  <c r="H370" i="1"/>
  <c r="H371" i="1"/>
  <c r="H372" i="1"/>
  <c r="H373" i="1"/>
  <c r="H374" i="1"/>
  <c r="H375" i="1"/>
  <c r="H376" i="1"/>
  <c r="H377" i="1"/>
  <c r="H378" i="1"/>
  <c r="H379" i="1"/>
  <c r="H382" i="1"/>
  <c r="H383" i="1"/>
  <c r="H384" i="1"/>
  <c r="H385" i="1"/>
  <c r="H386" i="1"/>
  <c r="H387" i="1"/>
  <c r="H388" i="1"/>
  <c r="H389" i="1"/>
  <c r="H390" i="1"/>
  <c r="H391" i="1"/>
  <c r="H392" i="1"/>
  <c r="H393" i="1"/>
  <c r="H394" i="1"/>
  <c r="H395" i="1"/>
  <c r="H396" i="1"/>
  <c r="H399" i="1"/>
  <c r="H400" i="1"/>
  <c r="H401" i="1"/>
  <c r="H402" i="1"/>
  <c r="H403" i="1"/>
  <c r="H406" i="1"/>
  <c r="H407" i="1"/>
  <c r="H408" i="1"/>
  <c r="H409" i="1"/>
  <c r="H412" i="1"/>
  <c r="H413" i="1"/>
  <c r="H414" i="1"/>
  <c r="H415" i="1"/>
  <c r="H416" i="1"/>
  <c r="H417" i="1"/>
  <c r="H418" i="1"/>
  <c r="H419" i="1"/>
  <c r="H420" i="1"/>
  <c r="H421" i="1"/>
  <c r="H422" i="1"/>
  <c r="H423" i="1"/>
  <c r="H424" i="1"/>
  <c r="H425" i="1"/>
  <c r="H426" i="1"/>
  <c r="H427" i="1"/>
  <c r="H430" i="1"/>
  <c r="H431" i="1"/>
  <c r="H432" i="1"/>
  <c r="H433" i="1"/>
  <c r="H434" i="1"/>
  <c r="H435" i="1"/>
  <c r="H436" i="1"/>
  <c r="H437" i="1"/>
  <c r="H438" i="1"/>
  <c r="H439" i="1"/>
  <c r="H440" i="1"/>
  <c r="H441" i="1"/>
  <c r="H442" i="1"/>
  <c r="H443" i="1"/>
  <c r="H444" i="1"/>
  <c r="H445" i="1"/>
  <c r="H446" i="1"/>
  <c r="H449" i="1"/>
  <c r="H450" i="1"/>
  <c r="H451" i="1"/>
  <c r="H452" i="1"/>
  <c r="H453" i="1"/>
  <c r="H454" i="1"/>
  <c r="H455" i="1"/>
  <c r="H458" i="1"/>
  <c r="H459" i="1"/>
  <c r="H460" i="1"/>
  <c r="H461" i="1"/>
  <c r="H464" i="1"/>
  <c r="H465" i="1"/>
  <c r="H466" i="1"/>
  <c r="H467" i="1"/>
  <c r="H468" i="1"/>
  <c r="H469" i="1"/>
  <c r="H470" i="1"/>
  <c r="H473" i="1"/>
  <c r="H474" i="1"/>
  <c r="H475" i="1"/>
  <c r="H476" i="1"/>
  <c r="H479" i="1"/>
  <c r="H480" i="1"/>
  <c r="H481" i="1"/>
  <c r="H482" i="1"/>
  <c r="H483" i="1"/>
  <c r="H484" i="1"/>
  <c r="H485" i="1"/>
  <c r="H486" i="1"/>
  <c r="H487" i="1"/>
  <c r="H488" i="1"/>
  <c r="H489" i="1"/>
  <c r="H490" i="1"/>
  <c r="H493" i="1"/>
  <c r="H494" i="1"/>
  <c r="H495" i="1"/>
  <c r="H496" i="1"/>
  <c r="H497" i="1"/>
  <c r="H498" i="1"/>
  <c r="H499" i="1"/>
  <c r="H500" i="1"/>
  <c r="H503" i="1"/>
  <c r="H504" i="1"/>
  <c r="H505" i="1"/>
  <c r="H506" i="1"/>
  <c r="H507" i="1"/>
  <c r="H508" i="1"/>
  <c r="H511" i="1"/>
  <c r="H512" i="1"/>
  <c r="H513" i="1"/>
  <c r="H514" i="1"/>
  <c r="H515" i="1"/>
  <c r="H516" i="1"/>
  <c r="H517" i="1"/>
  <c r="H518" i="1"/>
  <c r="H521" i="1"/>
  <c r="H522" i="1"/>
  <c r="H523" i="1"/>
  <c r="H526" i="1"/>
  <c r="H527" i="1"/>
  <c r="H528" i="1"/>
  <c r="H529" i="1"/>
  <c r="H530" i="1"/>
  <c r="H531" i="1"/>
  <c r="H532" i="1"/>
  <c r="H535" i="1"/>
  <c r="H536" i="1"/>
  <c r="H537" i="1"/>
  <c r="H538" i="1"/>
  <c r="H541" i="1"/>
  <c r="H542" i="1"/>
  <c r="H543" i="1"/>
  <c r="H544" i="1"/>
  <c r="H547" i="1"/>
  <c r="H548" i="1"/>
  <c r="H549" i="1"/>
  <c r="H550" i="1"/>
  <c r="H551" i="1"/>
  <c r="H552" i="1"/>
  <c r="H553" i="1"/>
  <c r="H554" i="1"/>
  <c r="H555" i="1"/>
  <c r="H556" i="1"/>
  <c r="H557" i="1"/>
  <c r="H558" i="1"/>
  <c r="H561" i="1"/>
  <c r="H562" i="1"/>
  <c r="H563" i="1"/>
  <c r="H564" i="1"/>
  <c r="H565" i="1"/>
  <c r="H566" i="1"/>
  <c r="H569" i="1"/>
  <c r="H570" i="1"/>
  <c r="H571" i="1"/>
  <c r="H572" i="1"/>
  <c r="H573" i="1"/>
  <c r="H576" i="1"/>
  <c r="H577" i="1"/>
  <c r="H578" i="1"/>
  <c r="H579" i="1"/>
  <c r="H580" i="1"/>
  <c r="H581" i="1"/>
  <c r="H582" i="1"/>
  <c r="H585" i="1"/>
  <c r="H586" i="1"/>
  <c r="H587" i="1"/>
  <c r="H588" i="1"/>
  <c r="H589" i="1"/>
  <c r="H590" i="1"/>
  <c r="H591" i="1"/>
  <c r="H592" i="1"/>
  <c r="H593" i="1"/>
  <c r="H594" i="1"/>
  <c r="H595" i="1"/>
  <c r="H598" i="1"/>
  <c r="H599" i="1"/>
  <c r="H600" i="1"/>
  <c r="H601" i="1"/>
  <c r="H602" i="1"/>
  <c r="H603" i="1"/>
  <c r="H604" i="1"/>
  <c r="H605" i="1"/>
  <c r="H608" i="1"/>
  <c r="H609" i="1"/>
  <c r="H610" i="1"/>
  <c r="H611" i="1"/>
  <c r="H614" i="1"/>
  <c r="H615" i="1"/>
  <c r="H616" i="1"/>
  <c r="H617" i="1"/>
  <c r="H618" i="1"/>
  <c r="H619" i="1"/>
  <c r="H620" i="1"/>
  <c r="H621" i="1"/>
  <c r="H622" i="1"/>
  <c r="H623" i="1"/>
  <c r="H626" i="1"/>
  <c r="H627" i="1"/>
  <c r="H628" i="1"/>
  <c r="H631" i="1"/>
  <c r="H632" i="1"/>
  <c r="H633" i="1"/>
  <c r="H634" i="1"/>
  <c r="H635" i="1"/>
  <c r="H636" i="1"/>
  <c r="H639" i="1"/>
  <c r="H640" i="1"/>
  <c r="H641" i="1"/>
  <c r="H642" i="1"/>
  <c r="H643" i="1"/>
  <c r="H644" i="1"/>
  <c r="H645" i="1"/>
  <c r="H646" i="1"/>
  <c r="H650" i="1"/>
  <c r="H651" i="1"/>
  <c r="H652" i="1"/>
  <c r="H653" i="1"/>
  <c r="H656" i="1"/>
  <c r="H657" i="1"/>
  <c r="H658" i="1"/>
  <c r="H659" i="1"/>
  <c r="H660" i="1"/>
  <c r="H661" i="1"/>
  <c r="H662" i="1"/>
  <c r="H663" i="1"/>
  <c r="H666" i="1"/>
  <c r="H667" i="1"/>
  <c r="H668" i="1"/>
  <c r="H669" i="1"/>
  <c r="H670" i="1"/>
  <c r="H671" i="1"/>
  <c r="H672" i="1"/>
  <c r="H673" i="1"/>
  <c r="H676" i="1"/>
  <c r="H677" i="1"/>
  <c r="H678" i="1"/>
  <c r="H679" i="1"/>
  <c r="H680" i="1"/>
  <c r="H681" i="1"/>
  <c r="H682" i="1"/>
  <c r="H683" i="1"/>
  <c r="H686" i="1"/>
  <c r="H687" i="1"/>
  <c r="H688" i="1"/>
  <c r="H689" i="1"/>
  <c r="H690" i="1"/>
  <c r="H691" i="1"/>
  <c r="H694" i="1"/>
  <c r="H695" i="1"/>
  <c r="H696" i="1"/>
  <c r="H699" i="1"/>
  <c r="H700" i="1"/>
  <c r="H701" i="1"/>
  <c r="H702" i="1"/>
  <c r="H703" i="1"/>
  <c r="H704" i="1"/>
  <c r="H705" i="1"/>
  <c r="H706" i="1"/>
  <c r="H709" i="1"/>
  <c r="H710" i="1"/>
  <c r="H711" i="1"/>
  <c r="H712" i="1"/>
  <c r="H713" i="1"/>
  <c r="H714" i="1"/>
  <c r="H717" i="1"/>
  <c r="H718" i="1"/>
  <c r="H719" i="1"/>
  <c r="H720" i="1"/>
  <c r="H721" i="1"/>
  <c r="H724" i="1"/>
  <c r="H725" i="1"/>
  <c r="H726" i="1"/>
  <c r="H727" i="1"/>
  <c r="H728" i="1"/>
  <c r="H729" i="1"/>
  <c r="H730" i="1"/>
  <c r="H733" i="1"/>
  <c r="H734" i="1"/>
  <c r="H735" i="1"/>
  <c r="H736" i="1"/>
  <c r="H737" i="1"/>
  <c r="H738" i="1"/>
  <c r="H739" i="1"/>
  <c r="H740" i="1"/>
  <c r="H743" i="1"/>
  <c r="H744" i="1"/>
  <c r="H745" i="1"/>
  <c r="H746" i="1"/>
  <c r="H747" i="1"/>
  <c r="H748" i="1"/>
  <c r="H749" i="1"/>
  <c r="H750" i="1"/>
  <c r="H751" i="1"/>
  <c r="H752" i="1"/>
  <c r="H753" i="1"/>
  <c r="H754" i="1"/>
  <c r="H755" i="1"/>
  <c r="H756" i="1"/>
  <c r="H757" i="1"/>
  <c r="H760" i="1"/>
  <c r="H761" i="1"/>
  <c r="H762" i="1"/>
  <c r="H763" i="1"/>
  <c r="H764" i="1"/>
  <c r="H765" i="1"/>
  <c r="H766" i="1"/>
  <c r="H767" i="1"/>
  <c r="H770" i="1"/>
  <c r="H771" i="1"/>
  <c r="H772" i="1"/>
  <c r="H773" i="1"/>
  <c r="H774" i="1"/>
  <c r="H775" i="1"/>
  <c r="H776" i="1"/>
  <c r="H777" i="1"/>
  <c r="H781" i="1"/>
  <c r="H782" i="1"/>
  <c r="H783" i="1"/>
  <c r="H784" i="1"/>
  <c r="H75" i="1"/>
  <c r="H68" i="1"/>
  <c r="H69" i="1"/>
  <c r="H70" i="1"/>
  <c r="H71" i="1"/>
  <c r="H72" i="1"/>
  <c r="H67" i="1"/>
  <c r="H64" i="1"/>
  <c r="H63" i="1"/>
  <c r="H65" i="1" s="1"/>
  <c r="H54" i="1"/>
  <c r="H55" i="1"/>
  <c r="H56" i="1"/>
  <c r="H57" i="1"/>
  <c r="H58" i="1"/>
  <c r="H59" i="1"/>
  <c r="H60" i="1"/>
  <c r="H53" i="1"/>
  <c r="H47" i="1"/>
  <c r="H48" i="1"/>
  <c r="H49" i="1"/>
  <c r="H50" i="1"/>
  <c r="H46" i="1"/>
  <c r="H51" i="1" s="1"/>
  <c r="H38" i="1"/>
  <c r="H39" i="1"/>
  <c r="H40" i="1"/>
  <c r="H41" i="1"/>
  <c r="H42" i="1"/>
  <c r="H43" i="1"/>
  <c r="H37" i="1"/>
  <c r="H44" i="1" s="1"/>
  <c r="H28" i="1"/>
  <c r="H29" i="1"/>
  <c r="H30" i="1"/>
  <c r="H31" i="1"/>
  <c r="H32" i="1"/>
  <c r="H33" i="1"/>
  <c r="H34" i="1"/>
  <c r="H27" i="1"/>
  <c r="H35" i="1" s="1"/>
  <c r="H17" i="1"/>
  <c r="H18" i="1"/>
  <c r="H19" i="1"/>
  <c r="H20" i="1"/>
  <c r="H21" i="1"/>
  <c r="H22" i="1"/>
  <c r="H23" i="1"/>
  <c r="H24" i="1"/>
  <c r="H16" i="1"/>
  <c r="H25" i="1" s="1"/>
  <c r="H10" i="1"/>
  <c r="H11" i="1"/>
  <c r="H12" i="1"/>
  <c r="H13" i="1"/>
  <c r="H9" i="1"/>
  <c r="K5" i="1"/>
  <c r="L5" i="1"/>
  <c r="M5" i="1"/>
  <c r="N5" i="1"/>
  <c r="O5" i="1"/>
  <c r="P5" i="1"/>
  <c r="G733" i="1"/>
  <c r="G738" i="1"/>
  <c r="L738" i="1"/>
  <c r="L735" i="15" s="1"/>
  <c r="H135" i="1" l="1"/>
  <c r="H61" i="1"/>
  <c r="H73" i="1"/>
  <c r="H262" i="1"/>
  <c r="H14" i="1"/>
  <c r="H147" i="1"/>
  <c r="H158" i="1"/>
  <c r="H181" i="1"/>
  <c r="G256" i="1"/>
  <c r="G259" i="1"/>
  <c r="G262" i="1"/>
  <c r="G254" i="1"/>
  <c r="G261" i="1"/>
  <c r="G255" i="1"/>
  <c r="G257" i="1"/>
  <c r="G258" i="1"/>
  <c r="G260" i="1"/>
  <c r="G253" i="1"/>
  <c r="H90" i="1"/>
  <c r="H109" i="1"/>
  <c r="H117" i="1"/>
  <c r="H127" i="1"/>
  <c r="H176" i="1"/>
  <c r="H187" i="1"/>
  <c r="H251" i="1"/>
  <c r="H567" i="1"/>
  <c r="H697" i="1"/>
  <c r="H715" i="1"/>
  <c r="H722" i="1"/>
  <c r="H785" i="1"/>
  <c r="H166" i="1"/>
  <c r="H273" i="1"/>
  <c r="H288" i="1"/>
  <c r="H352" i="1"/>
  <c r="H456" i="1"/>
  <c r="H741" i="1"/>
  <c r="H768" i="1"/>
  <c r="H198" i="1"/>
  <c r="H207" i="1"/>
  <c r="H214" i="1"/>
  <c r="H227" i="1"/>
  <c r="H241" i="1"/>
  <c r="H322" i="1"/>
  <c r="H329" i="1"/>
  <c r="H574" i="1"/>
  <c r="H731" i="1"/>
  <c r="H81" i="1"/>
  <c r="H307" i="1"/>
  <c r="H313" i="1"/>
  <c r="H336" i="1"/>
  <c r="H345" i="1"/>
  <c r="H357" i="1"/>
  <c r="H462" i="1"/>
  <c r="H100" i="1"/>
  <c r="H368" i="1"/>
  <c r="H380" i="1"/>
  <c r="H397" i="1"/>
  <c r="H404" i="1"/>
  <c r="H410" i="1"/>
  <c r="H428" i="1"/>
  <c r="H447" i="1"/>
  <c r="H471" i="1"/>
  <c r="H583" i="1"/>
  <c r="H758" i="1"/>
  <c r="H477" i="1"/>
  <c r="H491" i="1"/>
  <c r="H501" i="1"/>
  <c r="H509" i="1"/>
  <c r="H519" i="1"/>
  <c r="H524" i="1"/>
  <c r="H533" i="1"/>
  <c r="H539" i="1"/>
  <c r="H545" i="1"/>
  <c r="H559" i="1"/>
  <c r="H707" i="1"/>
  <c r="H596" i="1"/>
  <c r="H606" i="1"/>
  <c r="H612" i="1"/>
  <c r="H624" i="1"/>
  <c r="H629" i="1"/>
  <c r="H637" i="1"/>
  <c r="H647" i="1"/>
  <c r="H654" i="1"/>
  <c r="H664" i="1"/>
  <c r="H674" i="1"/>
  <c r="H684" i="1"/>
  <c r="H692" i="1"/>
  <c r="H778" i="1"/>
  <c r="G7" i="12" l="1"/>
  <c r="H7" i="12"/>
  <c r="I7" i="12"/>
  <c r="J7" i="12"/>
  <c r="K7" i="12"/>
  <c r="G8" i="12"/>
  <c r="H8" i="12"/>
  <c r="I8" i="12"/>
  <c r="J8" i="12"/>
  <c r="K8" i="12"/>
  <c r="G9" i="12"/>
  <c r="H9" i="12"/>
  <c r="I9" i="12"/>
  <c r="J9" i="12"/>
  <c r="K9" i="12"/>
  <c r="G10" i="12"/>
  <c r="H10" i="12"/>
  <c r="I10" i="12"/>
  <c r="J10" i="12"/>
  <c r="K10" i="12"/>
  <c r="G11" i="12"/>
  <c r="H11" i="12"/>
  <c r="I11" i="12"/>
  <c r="J11" i="12"/>
  <c r="K11" i="12"/>
  <c r="G12" i="12"/>
  <c r="H12" i="12"/>
  <c r="I12" i="12"/>
  <c r="J12" i="12"/>
  <c r="K12" i="12"/>
  <c r="G13" i="12"/>
  <c r="H13" i="12"/>
  <c r="I13" i="12"/>
  <c r="J13" i="12"/>
  <c r="K13" i="12"/>
  <c r="G14" i="12"/>
  <c r="H14" i="12"/>
  <c r="I14" i="12"/>
  <c r="J14" i="12"/>
  <c r="K14" i="12"/>
  <c r="G15" i="12"/>
  <c r="H15" i="12"/>
  <c r="I15" i="12"/>
  <c r="J15" i="12"/>
  <c r="K15" i="12"/>
  <c r="G16" i="12"/>
  <c r="H16" i="12"/>
  <c r="I16" i="12"/>
  <c r="J16" i="12"/>
  <c r="K16" i="12"/>
  <c r="G17" i="12"/>
  <c r="H17" i="12"/>
  <c r="I17" i="12"/>
  <c r="J17" i="12"/>
  <c r="K17" i="12"/>
  <c r="G18" i="12"/>
  <c r="H18" i="12"/>
  <c r="I18" i="12"/>
  <c r="J18" i="12"/>
  <c r="K18" i="12"/>
  <c r="G19" i="12"/>
  <c r="H19" i="12"/>
  <c r="I19" i="12"/>
  <c r="J19" i="12"/>
  <c r="K19" i="12"/>
  <c r="G20" i="12"/>
  <c r="H20" i="12"/>
  <c r="I20" i="12"/>
  <c r="J20" i="12"/>
  <c r="K20" i="12"/>
  <c r="G21" i="12"/>
  <c r="H21" i="12"/>
  <c r="I21" i="12"/>
  <c r="J21" i="12"/>
  <c r="K21" i="12"/>
  <c r="G22" i="12"/>
  <c r="H22" i="12"/>
  <c r="I22" i="12"/>
  <c r="J22" i="12"/>
  <c r="K22" i="12"/>
  <c r="G23" i="12"/>
  <c r="H23" i="12"/>
  <c r="I23" i="12"/>
  <c r="J23" i="12"/>
  <c r="K23" i="12"/>
  <c r="G24" i="12"/>
  <c r="H24" i="12"/>
  <c r="I24" i="12"/>
  <c r="J24" i="12"/>
  <c r="K24" i="12"/>
  <c r="G25" i="12"/>
  <c r="H25" i="12"/>
  <c r="I25" i="12"/>
  <c r="J25" i="12"/>
  <c r="K25" i="12"/>
  <c r="G26" i="12"/>
  <c r="H26" i="12"/>
  <c r="I26" i="12"/>
  <c r="J26" i="12"/>
  <c r="K26" i="12"/>
  <c r="G27" i="12"/>
  <c r="H27" i="12"/>
  <c r="I27" i="12"/>
  <c r="J27" i="12"/>
  <c r="K27" i="12"/>
  <c r="G28" i="12"/>
  <c r="H28" i="12"/>
  <c r="I28" i="12"/>
  <c r="J28" i="12"/>
  <c r="K28" i="12"/>
  <c r="G29" i="12"/>
  <c r="H29" i="12"/>
  <c r="I29" i="12"/>
  <c r="J29" i="12"/>
  <c r="K29" i="12"/>
  <c r="G30" i="12"/>
  <c r="H30" i="12"/>
  <c r="I30" i="12"/>
  <c r="J30" i="12"/>
  <c r="K30" i="12"/>
  <c r="G31" i="12"/>
  <c r="H31" i="12"/>
  <c r="I31" i="12"/>
  <c r="J31" i="12"/>
  <c r="K31" i="12"/>
  <c r="G32" i="12"/>
  <c r="H32" i="12"/>
  <c r="I32" i="12"/>
  <c r="J32" i="12"/>
  <c r="K32" i="12"/>
  <c r="G33" i="12"/>
  <c r="H33" i="12"/>
  <c r="I33" i="12"/>
  <c r="J33" i="12"/>
  <c r="K33" i="12"/>
  <c r="G34" i="12"/>
  <c r="H34" i="12"/>
  <c r="I34" i="12"/>
  <c r="J34" i="12"/>
  <c r="K34" i="12"/>
  <c r="G35" i="12"/>
  <c r="H35" i="12"/>
  <c r="I35" i="12"/>
  <c r="J35" i="12"/>
  <c r="K35" i="12"/>
  <c r="G36" i="12"/>
  <c r="H36" i="12"/>
  <c r="I36" i="12"/>
  <c r="J36" i="12"/>
  <c r="K36" i="12"/>
  <c r="G37" i="12"/>
  <c r="H37" i="12"/>
  <c r="I37" i="12"/>
  <c r="J37" i="12"/>
  <c r="K37" i="12"/>
  <c r="G38" i="12"/>
  <c r="H38" i="12"/>
  <c r="I38" i="12"/>
  <c r="J38" i="12"/>
  <c r="K38" i="12"/>
  <c r="G39" i="12"/>
  <c r="H39" i="12"/>
  <c r="I39" i="12"/>
  <c r="J39" i="12"/>
  <c r="K39" i="12"/>
  <c r="G40" i="12"/>
  <c r="H40" i="12"/>
  <c r="I40" i="12"/>
  <c r="J40" i="12"/>
  <c r="K40" i="12"/>
  <c r="G41" i="12"/>
  <c r="H41" i="12"/>
  <c r="I41" i="12"/>
  <c r="J41" i="12"/>
  <c r="K41" i="12"/>
  <c r="G42" i="12"/>
  <c r="H42" i="12"/>
  <c r="I42" i="12"/>
  <c r="J42" i="12"/>
  <c r="K42" i="12"/>
  <c r="G43" i="12"/>
  <c r="H43" i="12"/>
  <c r="I43" i="12"/>
  <c r="J43" i="12"/>
  <c r="K43" i="12"/>
  <c r="G44" i="12"/>
  <c r="H44" i="12"/>
  <c r="I44" i="12"/>
  <c r="J44" i="12"/>
  <c r="K44" i="12"/>
  <c r="G45" i="12"/>
  <c r="H45" i="12"/>
  <c r="I45" i="12"/>
  <c r="J45" i="12"/>
  <c r="K45" i="12"/>
  <c r="G46" i="12"/>
  <c r="H46" i="12"/>
  <c r="I46" i="12"/>
  <c r="J46" i="12"/>
  <c r="K46" i="12"/>
  <c r="G47" i="12"/>
  <c r="H47" i="12"/>
  <c r="I47" i="12"/>
  <c r="J47" i="12"/>
  <c r="K47" i="12"/>
  <c r="G48" i="12"/>
  <c r="H48" i="12"/>
  <c r="I48" i="12"/>
  <c r="J48" i="12"/>
  <c r="K48" i="12"/>
  <c r="G49" i="12"/>
  <c r="H49" i="12"/>
  <c r="I49" i="12"/>
  <c r="J49" i="12"/>
  <c r="K49" i="12"/>
  <c r="G50" i="12"/>
  <c r="H50" i="12"/>
  <c r="I50" i="12"/>
  <c r="J50" i="12"/>
  <c r="K50" i="12"/>
  <c r="G51" i="12"/>
  <c r="H51" i="12"/>
  <c r="I51" i="12"/>
  <c r="J51" i="12"/>
  <c r="K51" i="12"/>
  <c r="G52" i="12"/>
  <c r="H52" i="12"/>
  <c r="I52" i="12"/>
  <c r="J52" i="12"/>
  <c r="K52" i="12"/>
  <c r="G53" i="12"/>
  <c r="H53" i="12"/>
  <c r="I53" i="12"/>
  <c r="J53" i="12"/>
  <c r="K53" i="12"/>
  <c r="G54" i="12"/>
  <c r="H54" i="12"/>
  <c r="I54" i="12"/>
  <c r="J54" i="12"/>
  <c r="K54" i="12"/>
  <c r="G55" i="12"/>
  <c r="H55" i="12"/>
  <c r="I55" i="12"/>
  <c r="J55" i="12"/>
  <c r="K55" i="12"/>
  <c r="G56" i="12"/>
  <c r="H56" i="12"/>
  <c r="I56" i="12"/>
  <c r="J56" i="12"/>
  <c r="K56" i="12"/>
  <c r="G57" i="12"/>
  <c r="H57" i="12"/>
  <c r="I57" i="12"/>
  <c r="J57" i="12"/>
  <c r="K57" i="12"/>
  <c r="G58" i="12"/>
  <c r="H58" i="12"/>
  <c r="I58" i="12"/>
  <c r="J58" i="12"/>
  <c r="K58" i="12"/>
  <c r="G59" i="12"/>
  <c r="H59" i="12"/>
  <c r="I59" i="12"/>
  <c r="J59" i="12"/>
  <c r="K59" i="12"/>
  <c r="G60" i="12"/>
  <c r="H60" i="12"/>
  <c r="I60" i="12"/>
  <c r="J60" i="12"/>
  <c r="K60" i="12"/>
  <c r="G61" i="12"/>
  <c r="H61" i="12"/>
  <c r="I61" i="12"/>
  <c r="J61" i="12"/>
  <c r="K61" i="12"/>
  <c r="G62" i="12"/>
  <c r="H62" i="12"/>
  <c r="I62" i="12"/>
  <c r="J62" i="12"/>
  <c r="K62" i="12"/>
  <c r="G63" i="12"/>
  <c r="H63" i="12"/>
  <c r="I63" i="12"/>
  <c r="J63" i="12"/>
  <c r="K63" i="12"/>
  <c r="G64" i="12"/>
  <c r="H64" i="12"/>
  <c r="I64" i="12"/>
  <c r="J64" i="12"/>
  <c r="K64" i="12"/>
  <c r="G65" i="12"/>
  <c r="H65" i="12"/>
  <c r="I65" i="12"/>
  <c r="J65" i="12"/>
  <c r="K65" i="12"/>
  <c r="G66" i="12"/>
  <c r="H66" i="12"/>
  <c r="I66" i="12"/>
  <c r="J66" i="12"/>
  <c r="K66" i="12"/>
  <c r="G67" i="12"/>
  <c r="H67" i="12"/>
  <c r="I67" i="12"/>
  <c r="J67" i="12"/>
  <c r="K67" i="12"/>
  <c r="G68" i="12"/>
  <c r="H68" i="12"/>
  <c r="I68" i="12"/>
  <c r="J68" i="12"/>
  <c r="K68" i="12"/>
  <c r="G69" i="12"/>
  <c r="H69" i="12"/>
  <c r="I69" i="12"/>
  <c r="J69" i="12"/>
  <c r="K69" i="12"/>
  <c r="G70" i="12"/>
  <c r="H70" i="12"/>
  <c r="I70" i="12"/>
  <c r="J70" i="12"/>
  <c r="K70" i="12"/>
  <c r="G71" i="12"/>
  <c r="H71" i="12"/>
  <c r="I71" i="12"/>
  <c r="J71" i="12"/>
  <c r="K71" i="12"/>
  <c r="G72" i="12"/>
  <c r="H72" i="12"/>
  <c r="I72" i="12"/>
  <c r="J72" i="12"/>
  <c r="K72" i="12"/>
  <c r="G73" i="12"/>
  <c r="H73" i="12"/>
  <c r="I73" i="12"/>
  <c r="J73" i="12"/>
  <c r="K73" i="12"/>
  <c r="G74" i="12"/>
  <c r="H74" i="12"/>
  <c r="I74" i="12"/>
  <c r="J74" i="12"/>
  <c r="K74" i="12"/>
  <c r="G75" i="12"/>
  <c r="H75" i="12"/>
  <c r="I75" i="12"/>
  <c r="J75" i="12"/>
  <c r="K75" i="12"/>
  <c r="G76" i="12"/>
  <c r="H76" i="12"/>
  <c r="I76" i="12"/>
  <c r="J76" i="12"/>
  <c r="K76" i="12"/>
  <c r="G77" i="12"/>
  <c r="H77" i="12"/>
  <c r="I77" i="12"/>
  <c r="J77" i="12"/>
  <c r="K77" i="12"/>
  <c r="G78" i="12"/>
  <c r="H78" i="12"/>
  <c r="I78" i="12"/>
  <c r="J78" i="12"/>
  <c r="K78" i="12"/>
  <c r="G79" i="12"/>
  <c r="H79" i="12"/>
  <c r="I79" i="12"/>
  <c r="J79" i="12"/>
  <c r="K79" i="12"/>
  <c r="G80" i="12"/>
  <c r="H80" i="12"/>
  <c r="I80" i="12"/>
  <c r="J80" i="12"/>
  <c r="K80" i="12"/>
  <c r="G81" i="12"/>
  <c r="H81" i="12"/>
  <c r="I81" i="12"/>
  <c r="J81" i="12"/>
  <c r="K81" i="12"/>
  <c r="G82" i="12"/>
  <c r="H82" i="12"/>
  <c r="I82" i="12"/>
  <c r="J82" i="12"/>
  <c r="K82" i="12"/>
  <c r="G83" i="12"/>
  <c r="H83" i="12"/>
  <c r="I83" i="12"/>
  <c r="J83" i="12"/>
  <c r="K83" i="12"/>
  <c r="G84" i="12"/>
  <c r="H84" i="12"/>
  <c r="I84" i="12"/>
  <c r="J84" i="12"/>
  <c r="K84" i="12"/>
  <c r="G85" i="12"/>
  <c r="H85" i="12"/>
  <c r="I85" i="12"/>
  <c r="J85" i="12"/>
  <c r="K85" i="12"/>
  <c r="G86" i="12"/>
  <c r="H86" i="12"/>
  <c r="I86" i="12"/>
  <c r="J86" i="12"/>
  <c r="K86" i="12"/>
  <c r="G87" i="12"/>
  <c r="H87" i="12"/>
  <c r="I87" i="12"/>
  <c r="J87" i="12"/>
  <c r="K87" i="12"/>
  <c r="G88" i="12"/>
  <c r="H88" i="12"/>
  <c r="I88" i="12"/>
  <c r="J88" i="12"/>
  <c r="K88" i="12"/>
  <c r="G89" i="12"/>
  <c r="H89" i="12"/>
  <c r="I89" i="12"/>
  <c r="J89" i="12"/>
  <c r="K89" i="12"/>
  <c r="G90" i="12"/>
  <c r="H90" i="12"/>
  <c r="I90" i="12"/>
  <c r="J90" i="12"/>
  <c r="K90" i="12"/>
  <c r="G91" i="12"/>
  <c r="H91" i="12"/>
  <c r="I91" i="12"/>
  <c r="J91" i="12"/>
  <c r="K91" i="12"/>
  <c r="G92" i="12"/>
  <c r="H92" i="12"/>
  <c r="I92" i="12"/>
  <c r="J92" i="12"/>
  <c r="K92" i="12"/>
  <c r="G93" i="12"/>
  <c r="H93" i="12"/>
  <c r="I93" i="12"/>
  <c r="J93" i="12"/>
  <c r="K93" i="12"/>
  <c r="G94" i="12"/>
  <c r="H94" i="12"/>
  <c r="I94" i="12"/>
  <c r="J94" i="12"/>
  <c r="K94" i="12"/>
  <c r="G95" i="12"/>
  <c r="H95" i="12"/>
  <c r="I95" i="12"/>
  <c r="J95" i="12"/>
  <c r="K95" i="12"/>
  <c r="G96" i="12"/>
  <c r="H96" i="12"/>
  <c r="I96" i="12"/>
  <c r="J96" i="12"/>
  <c r="K96" i="12"/>
  <c r="G97" i="12"/>
  <c r="H97" i="12"/>
  <c r="I97" i="12"/>
  <c r="J97" i="12"/>
  <c r="K97" i="12"/>
  <c r="G6" i="12"/>
  <c r="H6" i="12"/>
  <c r="I6" i="12"/>
  <c r="J6" i="12"/>
  <c r="K6" i="12"/>
  <c r="L10" i="1"/>
  <c r="L7" i="15" s="1"/>
  <c r="L11" i="1"/>
  <c r="L8" i="15" s="1"/>
  <c r="L12" i="1"/>
  <c r="L9" i="15" s="1"/>
  <c r="L13" i="1"/>
  <c r="L10" i="15" s="1"/>
  <c r="L14" i="1"/>
  <c r="L11" i="15" s="1"/>
  <c r="L15" i="1"/>
  <c r="L12" i="15" s="1"/>
  <c r="M15" i="1"/>
  <c r="M12" i="15" s="1"/>
  <c r="N15" i="1"/>
  <c r="N12" i="15" s="1"/>
  <c r="O15" i="1"/>
  <c r="O12" i="15" s="1"/>
  <c r="P15" i="1"/>
  <c r="P12" i="15" s="1"/>
  <c r="L16" i="1"/>
  <c r="L13" i="15" s="1"/>
  <c r="L17" i="1"/>
  <c r="L14" i="15" s="1"/>
  <c r="L18" i="1"/>
  <c r="L15" i="15" s="1"/>
  <c r="L19" i="1"/>
  <c r="L16" i="15" s="1"/>
  <c r="L20" i="1"/>
  <c r="L17" i="15" s="1"/>
  <c r="L21" i="1"/>
  <c r="L18" i="15" s="1"/>
  <c r="L22" i="1"/>
  <c r="L19" i="15" s="1"/>
  <c r="L23" i="1"/>
  <c r="L20" i="15" s="1"/>
  <c r="L24" i="1"/>
  <c r="L21" i="15" s="1"/>
  <c r="L25" i="1"/>
  <c r="L22" i="15" s="1"/>
  <c r="L26" i="1"/>
  <c r="L23" i="15" s="1"/>
  <c r="M26" i="1"/>
  <c r="M23" i="15" s="1"/>
  <c r="N26" i="1"/>
  <c r="N23" i="15" s="1"/>
  <c r="O26" i="1"/>
  <c r="O23" i="15" s="1"/>
  <c r="P26" i="1"/>
  <c r="P23" i="15" s="1"/>
  <c r="L27" i="1"/>
  <c r="L24" i="15" s="1"/>
  <c r="L28" i="1"/>
  <c r="L25" i="15" s="1"/>
  <c r="L29" i="1"/>
  <c r="L26" i="15" s="1"/>
  <c r="L30" i="1"/>
  <c r="L27" i="15" s="1"/>
  <c r="L31" i="1"/>
  <c r="L28" i="15" s="1"/>
  <c r="L32" i="1"/>
  <c r="L29" i="15" s="1"/>
  <c r="L33" i="1"/>
  <c r="L30" i="15" s="1"/>
  <c r="L34" i="1"/>
  <c r="L31" i="15" s="1"/>
  <c r="L35" i="1"/>
  <c r="L32" i="15" s="1"/>
  <c r="L36" i="1"/>
  <c r="L33" i="15" s="1"/>
  <c r="M36" i="1"/>
  <c r="M33" i="15" s="1"/>
  <c r="N36" i="1"/>
  <c r="N33" i="15" s="1"/>
  <c r="O36" i="1"/>
  <c r="O33" i="15" s="1"/>
  <c r="P36" i="1"/>
  <c r="P33" i="15" s="1"/>
  <c r="L37" i="1"/>
  <c r="L34" i="15" s="1"/>
  <c r="L38" i="1"/>
  <c r="L35" i="15" s="1"/>
  <c r="L39" i="1"/>
  <c r="L36" i="15" s="1"/>
  <c r="L40" i="1"/>
  <c r="L37" i="15" s="1"/>
  <c r="L41" i="1"/>
  <c r="L38" i="15" s="1"/>
  <c r="L42" i="1"/>
  <c r="L39" i="15" s="1"/>
  <c r="L43" i="1"/>
  <c r="L40" i="15" s="1"/>
  <c r="L44" i="1"/>
  <c r="L41" i="15" s="1"/>
  <c r="L45" i="1"/>
  <c r="L42" i="15" s="1"/>
  <c r="M45" i="1"/>
  <c r="M42" i="15" s="1"/>
  <c r="N45" i="1"/>
  <c r="N42" i="15" s="1"/>
  <c r="O45" i="1"/>
  <c r="O42" i="15" s="1"/>
  <c r="P45" i="1"/>
  <c r="P42" i="15" s="1"/>
  <c r="L46" i="1"/>
  <c r="L43" i="15" s="1"/>
  <c r="L47" i="1"/>
  <c r="L44" i="15" s="1"/>
  <c r="L48" i="1"/>
  <c r="L45" i="15" s="1"/>
  <c r="L49" i="1"/>
  <c r="L46" i="15" s="1"/>
  <c r="L50" i="1"/>
  <c r="L47" i="15" s="1"/>
  <c r="L51" i="1"/>
  <c r="L48" i="15" s="1"/>
  <c r="L52" i="1"/>
  <c r="L49" i="15" s="1"/>
  <c r="M52" i="1"/>
  <c r="M49" i="15" s="1"/>
  <c r="N52" i="1"/>
  <c r="N49" i="15" s="1"/>
  <c r="O52" i="1"/>
  <c r="O49" i="15" s="1"/>
  <c r="P52" i="1"/>
  <c r="P49" i="15" s="1"/>
  <c r="L53" i="1"/>
  <c r="L50" i="15" s="1"/>
  <c r="L54" i="1"/>
  <c r="L51" i="15" s="1"/>
  <c r="L55" i="1"/>
  <c r="L52" i="15" s="1"/>
  <c r="L56" i="1"/>
  <c r="L53" i="15" s="1"/>
  <c r="L57" i="1"/>
  <c r="L54" i="15" s="1"/>
  <c r="L58" i="1"/>
  <c r="L55" i="15" s="1"/>
  <c r="L59" i="1"/>
  <c r="L56" i="15" s="1"/>
  <c r="L60" i="1"/>
  <c r="L57" i="15" s="1"/>
  <c r="L61" i="1"/>
  <c r="L58" i="15" s="1"/>
  <c r="L62" i="1"/>
  <c r="L59" i="15" s="1"/>
  <c r="M62" i="1"/>
  <c r="M59" i="15" s="1"/>
  <c r="N62" i="1"/>
  <c r="N59" i="15" s="1"/>
  <c r="O62" i="1"/>
  <c r="O59" i="15" s="1"/>
  <c r="P62" i="1"/>
  <c r="P59" i="15" s="1"/>
  <c r="L63" i="1"/>
  <c r="L60" i="15" s="1"/>
  <c r="L64" i="1"/>
  <c r="L61" i="15" s="1"/>
  <c r="L65" i="1"/>
  <c r="L62" i="15" s="1"/>
  <c r="L66" i="1"/>
  <c r="L63" i="15" s="1"/>
  <c r="M66" i="1"/>
  <c r="M63" i="15" s="1"/>
  <c r="N66" i="1"/>
  <c r="N63" i="15" s="1"/>
  <c r="O66" i="1"/>
  <c r="O63" i="15" s="1"/>
  <c r="P66" i="1"/>
  <c r="P63" i="15" s="1"/>
  <c r="L67" i="1"/>
  <c r="L64" i="15" s="1"/>
  <c r="L68" i="1"/>
  <c r="L65" i="15" s="1"/>
  <c r="L69" i="1"/>
  <c r="L66" i="15" s="1"/>
  <c r="L70" i="1"/>
  <c r="L67" i="15" s="1"/>
  <c r="L71" i="1"/>
  <c r="L68" i="15" s="1"/>
  <c r="L72" i="1"/>
  <c r="L69" i="15" s="1"/>
  <c r="L73" i="1"/>
  <c r="L70" i="15" s="1"/>
  <c r="L74" i="1"/>
  <c r="L71" i="15" s="1"/>
  <c r="M74" i="1"/>
  <c r="M71" i="15" s="1"/>
  <c r="N74" i="1"/>
  <c r="N71" i="15" s="1"/>
  <c r="O74" i="1"/>
  <c r="O71" i="15" s="1"/>
  <c r="P74" i="1"/>
  <c r="P71" i="15" s="1"/>
  <c r="L75" i="1"/>
  <c r="L72" i="15" s="1"/>
  <c r="L76" i="1"/>
  <c r="L73" i="15" s="1"/>
  <c r="L77" i="1"/>
  <c r="L74" i="15" s="1"/>
  <c r="L78" i="1"/>
  <c r="L75" i="15" s="1"/>
  <c r="L79" i="1"/>
  <c r="L76" i="15" s="1"/>
  <c r="L80" i="1"/>
  <c r="L77" i="15" s="1"/>
  <c r="L81" i="1"/>
  <c r="L78" i="15" s="1"/>
  <c r="L82" i="1"/>
  <c r="L79" i="15" s="1"/>
  <c r="M82" i="1"/>
  <c r="M79" i="15" s="1"/>
  <c r="N82" i="1"/>
  <c r="N79" i="15" s="1"/>
  <c r="O82" i="1"/>
  <c r="O79" i="15" s="1"/>
  <c r="P82" i="1"/>
  <c r="P79" i="15" s="1"/>
  <c r="L83" i="1"/>
  <c r="L80" i="15" s="1"/>
  <c r="L84" i="1"/>
  <c r="L81" i="15" s="1"/>
  <c r="L85" i="1"/>
  <c r="L82" i="15" s="1"/>
  <c r="L86" i="1"/>
  <c r="L83" i="15" s="1"/>
  <c r="L87" i="1"/>
  <c r="L84" i="15" s="1"/>
  <c r="L88" i="1"/>
  <c r="L85" i="15" s="1"/>
  <c r="L89" i="1"/>
  <c r="L86" i="15" s="1"/>
  <c r="L90" i="1"/>
  <c r="L87" i="15" s="1"/>
  <c r="L91" i="1"/>
  <c r="L88" i="15" s="1"/>
  <c r="M91" i="1"/>
  <c r="M88" i="15" s="1"/>
  <c r="N91" i="1"/>
  <c r="N88" i="15" s="1"/>
  <c r="O91" i="1"/>
  <c r="O88" i="15" s="1"/>
  <c r="P91" i="1"/>
  <c r="P88" i="15" s="1"/>
  <c r="L92" i="1"/>
  <c r="L89" i="15" s="1"/>
  <c r="L93" i="1"/>
  <c r="L90" i="15" s="1"/>
  <c r="L94" i="1"/>
  <c r="L91" i="15" s="1"/>
  <c r="L95" i="1"/>
  <c r="L92" i="15" s="1"/>
  <c r="L96" i="1"/>
  <c r="L93" i="15" s="1"/>
  <c r="L97" i="1"/>
  <c r="L94" i="15" s="1"/>
  <c r="L98" i="1"/>
  <c r="L95" i="15" s="1"/>
  <c r="L99" i="1"/>
  <c r="L96" i="15" s="1"/>
  <c r="L100" i="1"/>
  <c r="L97" i="15" s="1"/>
  <c r="L101" i="1"/>
  <c r="L98" i="15" s="1"/>
  <c r="M101" i="1"/>
  <c r="M98" i="15" s="1"/>
  <c r="N101" i="1"/>
  <c r="N98" i="15" s="1"/>
  <c r="O101" i="1"/>
  <c r="O98" i="15" s="1"/>
  <c r="P101" i="1"/>
  <c r="P98" i="15" s="1"/>
  <c r="L102" i="1"/>
  <c r="L99" i="15" s="1"/>
  <c r="L103" i="1"/>
  <c r="L100" i="15" s="1"/>
  <c r="L104" i="1"/>
  <c r="L101" i="15" s="1"/>
  <c r="L105" i="1"/>
  <c r="L102" i="15" s="1"/>
  <c r="L106" i="1"/>
  <c r="L103" i="15" s="1"/>
  <c r="L107" i="1"/>
  <c r="L104" i="15" s="1"/>
  <c r="L108" i="1"/>
  <c r="L105" i="15" s="1"/>
  <c r="L109" i="1"/>
  <c r="L106" i="15" s="1"/>
  <c r="L110" i="1"/>
  <c r="L107" i="15" s="1"/>
  <c r="M110" i="1"/>
  <c r="M107" i="15" s="1"/>
  <c r="N110" i="1"/>
  <c r="N107" i="15" s="1"/>
  <c r="O110" i="1"/>
  <c r="O107" i="15" s="1"/>
  <c r="P110" i="1"/>
  <c r="P107" i="15" s="1"/>
  <c r="L111" i="1"/>
  <c r="L108" i="15" s="1"/>
  <c r="L112" i="1"/>
  <c r="L109" i="15" s="1"/>
  <c r="L113" i="1"/>
  <c r="L110" i="15" s="1"/>
  <c r="L114" i="1"/>
  <c r="L111" i="15" s="1"/>
  <c r="L115" i="1"/>
  <c r="L112" i="15" s="1"/>
  <c r="L116" i="1"/>
  <c r="L113" i="15" s="1"/>
  <c r="L117" i="1"/>
  <c r="L114" i="15" s="1"/>
  <c r="L118" i="1"/>
  <c r="L115" i="15" s="1"/>
  <c r="M118" i="1"/>
  <c r="M115" i="15" s="1"/>
  <c r="N118" i="1"/>
  <c r="N115" i="15" s="1"/>
  <c r="O118" i="1"/>
  <c r="O115" i="15" s="1"/>
  <c r="P118" i="1"/>
  <c r="P115" i="15" s="1"/>
  <c r="L119" i="1"/>
  <c r="L116" i="15" s="1"/>
  <c r="L120" i="1"/>
  <c r="L117" i="15" s="1"/>
  <c r="L121" i="1"/>
  <c r="L118" i="15" s="1"/>
  <c r="L122" i="1"/>
  <c r="L119" i="15" s="1"/>
  <c r="L123" i="1"/>
  <c r="L120" i="15" s="1"/>
  <c r="L124" i="1"/>
  <c r="L121" i="15" s="1"/>
  <c r="L125" i="1"/>
  <c r="L122" i="15" s="1"/>
  <c r="L126" i="1"/>
  <c r="L123" i="15" s="1"/>
  <c r="L127" i="1"/>
  <c r="L124" i="15" s="1"/>
  <c r="L128" i="1"/>
  <c r="L125" i="15" s="1"/>
  <c r="M128" i="1"/>
  <c r="M125" i="15" s="1"/>
  <c r="N128" i="1"/>
  <c r="N125" i="15" s="1"/>
  <c r="O128" i="1"/>
  <c r="O125" i="15" s="1"/>
  <c r="P128" i="1"/>
  <c r="P125" i="15" s="1"/>
  <c r="L129" i="1"/>
  <c r="L126" i="15" s="1"/>
  <c r="L130" i="1"/>
  <c r="L127" i="15" s="1"/>
  <c r="L131" i="1"/>
  <c r="L128" i="15" s="1"/>
  <c r="L132" i="1"/>
  <c r="L129" i="15" s="1"/>
  <c r="L133" i="1"/>
  <c r="L130" i="15" s="1"/>
  <c r="L134" i="1"/>
  <c r="L131" i="15" s="1"/>
  <c r="L135" i="1"/>
  <c r="L132" i="15" s="1"/>
  <c r="L136" i="1"/>
  <c r="L133" i="15" s="1"/>
  <c r="M136" i="1"/>
  <c r="M133" i="15" s="1"/>
  <c r="N136" i="1"/>
  <c r="N133" i="15" s="1"/>
  <c r="O136" i="1"/>
  <c r="O133" i="15" s="1"/>
  <c r="P136" i="1"/>
  <c r="P133" i="15" s="1"/>
  <c r="L137" i="1"/>
  <c r="L134" i="15" s="1"/>
  <c r="L138" i="1"/>
  <c r="L135" i="15" s="1"/>
  <c r="L139" i="1"/>
  <c r="L136" i="15" s="1"/>
  <c r="L140" i="1"/>
  <c r="L137" i="15" s="1"/>
  <c r="L141" i="1"/>
  <c r="L138" i="15" s="1"/>
  <c r="L142" i="1"/>
  <c r="L139" i="15" s="1"/>
  <c r="L143" i="1"/>
  <c r="L140" i="15" s="1"/>
  <c r="L144" i="1"/>
  <c r="L141" i="15" s="1"/>
  <c r="L145" i="1"/>
  <c r="L142" i="15" s="1"/>
  <c r="L146" i="1"/>
  <c r="L143" i="15" s="1"/>
  <c r="L147" i="1"/>
  <c r="L144" i="15" s="1"/>
  <c r="L148" i="1"/>
  <c r="L145" i="15" s="1"/>
  <c r="M148" i="1"/>
  <c r="M145" i="15" s="1"/>
  <c r="N148" i="1"/>
  <c r="N145" i="15" s="1"/>
  <c r="O148" i="1"/>
  <c r="O145" i="15" s="1"/>
  <c r="P148" i="1"/>
  <c r="P145" i="15" s="1"/>
  <c r="L149" i="1"/>
  <c r="L146" i="15" s="1"/>
  <c r="L150" i="1"/>
  <c r="L147" i="15" s="1"/>
  <c r="L151" i="1"/>
  <c r="L148" i="15" s="1"/>
  <c r="L152" i="1"/>
  <c r="L149" i="15" s="1"/>
  <c r="L153" i="1"/>
  <c r="L150" i="15" s="1"/>
  <c r="L154" i="1"/>
  <c r="L151" i="15" s="1"/>
  <c r="L155" i="1"/>
  <c r="L152" i="15" s="1"/>
  <c r="L156" i="1"/>
  <c r="L153" i="15" s="1"/>
  <c r="L157" i="1"/>
  <c r="L154" i="15" s="1"/>
  <c r="L158" i="1"/>
  <c r="L155" i="15" s="1"/>
  <c r="L159" i="1"/>
  <c r="L156" i="15" s="1"/>
  <c r="M159" i="1"/>
  <c r="M156" i="15" s="1"/>
  <c r="N159" i="1"/>
  <c r="N156" i="15" s="1"/>
  <c r="O159" i="1"/>
  <c r="O156" i="15" s="1"/>
  <c r="P159" i="1"/>
  <c r="P156" i="15" s="1"/>
  <c r="L160" i="1"/>
  <c r="L157" i="15" s="1"/>
  <c r="L161" i="1"/>
  <c r="L158" i="15" s="1"/>
  <c r="L162" i="1"/>
  <c r="L159" i="15" s="1"/>
  <c r="L163" i="1"/>
  <c r="L160" i="15" s="1"/>
  <c r="L164" i="1"/>
  <c r="L161" i="15" s="1"/>
  <c r="L165" i="1"/>
  <c r="L162" i="15" s="1"/>
  <c r="L166" i="1"/>
  <c r="L163" i="15" s="1"/>
  <c r="L167" i="1"/>
  <c r="L164" i="15" s="1"/>
  <c r="M167" i="1"/>
  <c r="M164" i="15" s="1"/>
  <c r="N167" i="1"/>
  <c r="N164" i="15" s="1"/>
  <c r="O167" i="1"/>
  <c r="O164" i="15" s="1"/>
  <c r="P167" i="1"/>
  <c r="P164" i="15" s="1"/>
  <c r="L168" i="1"/>
  <c r="L165" i="15" s="1"/>
  <c r="L169" i="1"/>
  <c r="L166" i="15" s="1"/>
  <c r="L170" i="1"/>
  <c r="L167" i="15" s="1"/>
  <c r="L171" i="1"/>
  <c r="L168" i="15" s="1"/>
  <c r="L172" i="1"/>
  <c r="L169" i="15" s="1"/>
  <c r="L173" i="1"/>
  <c r="L170" i="15" s="1"/>
  <c r="L174" i="1"/>
  <c r="L171" i="15" s="1"/>
  <c r="L175" i="1"/>
  <c r="L172" i="15" s="1"/>
  <c r="L176" i="1"/>
  <c r="L173" i="15" s="1"/>
  <c r="L177" i="1"/>
  <c r="L174" i="15" s="1"/>
  <c r="M177" i="1"/>
  <c r="M174" i="15" s="1"/>
  <c r="N177" i="1"/>
  <c r="N174" i="15" s="1"/>
  <c r="O177" i="1"/>
  <c r="O174" i="15" s="1"/>
  <c r="P177" i="1"/>
  <c r="P174" i="15" s="1"/>
  <c r="L178" i="1"/>
  <c r="L175" i="15" s="1"/>
  <c r="L179" i="1"/>
  <c r="L176" i="15" s="1"/>
  <c r="L180" i="1"/>
  <c r="L177" i="15" s="1"/>
  <c r="L181" i="1"/>
  <c r="L178" i="15" s="1"/>
  <c r="L182" i="1"/>
  <c r="L179" i="15" s="1"/>
  <c r="M182" i="1"/>
  <c r="M179" i="15" s="1"/>
  <c r="N182" i="1"/>
  <c r="N179" i="15" s="1"/>
  <c r="O182" i="1"/>
  <c r="O179" i="15" s="1"/>
  <c r="P182" i="1"/>
  <c r="P179" i="15" s="1"/>
  <c r="L183" i="1"/>
  <c r="L180" i="15" s="1"/>
  <c r="L184" i="1"/>
  <c r="L181" i="15" s="1"/>
  <c r="L185" i="1"/>
  <c r="L182" i="15" s="1"/>
  <c r="L186" i="1"/>
  <c r="L183" i="15" s="1"/>
  <c r="L187" i="1"/>
  <c r="L184" i="15" s="1"/>
  <c r="L188" i="1"/>
  <c r="L185" i="15" s="1"/>
  <c r="M188" i="1"/>
  <c r="M185" i="15" s="1"/>
  <c r="N188" i="1"/>
  <c r="N185" i="15" s="1"/>
  <c r="O188" i="1"/>
  <c r="O185" i="15" s="1"/>
  <c r="P188" i="1"/>
  <c r="P185" i="15" s="1"/>
  <c r="L189" i="1"/>
  <c r="L186" i="15" s="1"/>
  <c r="L190" i="1"/>
  <c r="L187" i="15" s="1"/>
  <c r="L191" i="1"/>
  <c r="L188" i="15" s="1"/>
  <c r="L192" i="1"/>
  <c r="L189" i="15" s="1"/>
  <c r="L193" i="1"/>
  <c r="L190" i="15" s="1"/>
  <c r="L194" i="1"/>
  <c r="L191" i="15" s="1"/>
  <c r="L195" i="1"/>
  <c r="L192" i="15" s="1"/>
  <c r="L196" i="1"/>
  <c r="L193" i="15" s="1"/>
  <c r="L197" i="1"/>
  <c r="L194" i="15" s="1"/>
  <c r="L198" i="1"/>
  <c r="L195" i="15" s="1"/>
  <c r="L199" i="1"/>
  <c r="L196" i="15" s="1"/>
  <c r="M199" i="1"/>
  <c r="M196" i="15" s="1"/>
  <c r="N199" i="1"/>
  <c r="N196" i="15" s="1"/>
  <c r="O199" i="1"/>
  <c r="O196" i="15" s="1"/>
  <c r="P199" i="1"/>
  <c r="P196" i="15" s="1"/>
  <c r="L200" i="1"/>
  <c r="L197" i="15" s="1"/>
  <c r="L201" i="1"/>
  <c r="L198" i="15" s="1"/>
  <c r="L202" i="1"/>
  <c r="L199" i="15" s="1"/>
  <c r="L203" i="1"/>
  <c r="L200" i="15" s="1"/>
  <c r="L204" i="1"/>
  <c r="L201" i="15" s="1"/>
  <c r="L205" i="1"/>
  <c r="L202" i="15" s="1"/>
  <c r="L206" i="1"/>
  <c r="L203" i="15" s="1"/>
  <c r="L207" i="1"/>
  <c r="L204" i="15" s="1"/>
  <c r="L208" i="1"/>
  <c r="L205" i="15" s="1"/>
  <c r="M208" i="1"/>
  <c r="M205" i="15" s="1"/>
  <c r="N208" i="1"/>
  <c r="N205" i="15" s="1"/>
  <c r="O208" i="1"/>
  <c r="O205" i="15" s="1"/>
  <c r="P208" i="1"/>
  <c r="P205" i="15" s="1"/>
  <c r="L209" i="1"/>
  <c r="L206" i="15" s="1"/>
  <c r="L210" i="1"/>
  <c r="L207" i="15" s="1"/>
  <c r="L211" i="1"/>
  <c r="L208" i="15" s="1"/>
  <c r="L212" i="1"/>
  <c r="L209" i="15" s="1"/>
  <c r="L213" i="1"/>
  <c r="L210" i="15" s="1"/>
  <c r="L214" i="1"/>
  <c r="L211" i="15" s="1"/>
  <c r="L215" i="1"/>
  <c r="L212" i="15" s="1"/>
  <c r="M215" i="1"/>
  <c r="M212" i="15" s="1"/>
  <c r="N215" i="1"/>
  <c r="N212" i="15" s="1"/>
  <c r="O215" i="1"/>
  <c r="O212" i="15" s="1"/>
  <c r="P215" i="1"/>
  <c r="P212" i="15" s="1"/>
  <c r="L216" i="1"/>
  <c r="L213" i="15" s="1"/>
  <c r="L217" i="1"/>
  <c r="L214" i="15" s="1"/>
  <c r="L218" i="1"/>
  <c r="L215" i="15" s="1"/>
  <c r="L219" i="1"/>
  <c r="L216" i="15" s="1"/>
  <c r="L220" i="1"/>
  <c r="L217" i="15" s="1"/>
  <c r="L221" i="1"/>
  <c r="L218" i="15" s="1"/>
  <c r="L222" i="1"/>
  <c r="L219" i="15" s="1"/>
  <c r="L223" i="1"/>
  <c r="L220" i="15" s="1"/>
  <c r="L224" i="1"/>
  <c r="L221" i="15" s="1"/>
  <c r="L225" i="1"/>
  <c r="L222" i="15" s="1"/>
  <c r="L226" i="1"/>
  <c r="L223" i="15" s="1"/>
  <c r="L227" i="1"/>
  <c r="L224" i="15" s="1"/>
  <c r="L228" i="1"/>
  <c r="L225" i="15" s="1"/>
  <c r="M228" i="1"/>
  <c r="M225" i="15" s="1"/>
  <c r="N228" i="1"/>
  <c r="N225" i="15" s="1"/>
  <c r="O228" i="1"/>
  <c r="O225" i="15" s="1"/>
  <c r="P228" i="1"/>
  <c r="P225" i="15" s="1"/>
  <c r="L229" i="1"/>
  <c r="L226" i="15" s="1"/>
  <c r="L230" i="1"/>
  <c r="L227" i="15" s="1"/>
  <c r="L231" i="1"/>
  <c r="L228" i="15" s="1"/>
  <c r="L232" i="1"/>
  <c r="L229" i="15" s="1"/>
  <c r="L233" i="1"/>
  <c r="L230" i="15" s="1"/>
  <c r="L234" i="1"/>
  <c r="L231" i="15" s="1"/>
  <c r="L235" i="1"/>
  <c r="L232" i="15" s="1"/>
  <c r="L236" i="1"/>
  <c r="L233" i="15" s="1"/>
  <c r="L237" i="1"/>
  <c r="L234" i="15" s="1"/>
  <c r="L238" i="1"/>
  <c r="L235" i="15" s="1"/>
  <c r="L239" i="1"/>
  <c r="L236" i="15" s="1"/>
  <c r="L240" i="1"/>
  <c r="L237" i="15" s="1"/>
  <c r="L241" i="1"/>
  <c r="L238" i="15" s="1"/>
  <c r="L242" i="1"/>
  <c r="L239" i="15" s="1"/>
  <c r="M242" i="1"/>
  <c r="M239" i="15" s="1"/>
  <c r="N242" i="1"/>
  <c r="N239" i="15" s="1"/>
  <c r="O242" i="1"/>
  <c r="O239" i="15" s="1"/>
  <c r="P242" i="1"/>
  <c r="P239" i="15" s="1"/>
  <c r="L243" i="1"/>
  <c r="L240" i="15" s="1"/>
  <c r="L244" i="1"/>
  <c r="L241" i="15" s="1"/>
  <c r="L245" i="1"/>
  <c r="L242" i="15" s="1"/>
  <c r="L246" i="1"/>
  <c r="L243" i="15" s="1"/>
  <c r="L247" i="1"/>
  <c r="L244" i="15" s="1"/>
  <c r="L248" i="1"/>
  <c r="L245" i="15" s="1"/>
  <c r="L249" i="1"/>
  <c r="L246" i="15" s="1"/>
  <c r="L250" i="1"/>
  <c r="L247" i="15" s="1"/>
  <c r="L251" i="1"/>
  <c r="L248" i="15" s="1"/>
  <c r="L252" i="1"/>
  <c r="L249" i="15" s="1"/>
  <c r="M252" i="1"/>
  <c r="M249" i="15" s="1"/>
  <c r="N252" i="1"/>
  <c r="N249" i="15" s="1"/>
  <c r="O252" i="1"/>
  <c r="O249" i="15" s="1"/>
  <c r="P252" i="1"/>
  <c r="P249" i="15" s="1"/>
  <c r="L253" i="1"/>
  <c r="L250" i="15" s="1"/>
  <c r="L254" i="1"/>
  <c r="L251" i="15" s="1"/>
  <c r="L255" i="1"/>
  <c r="L252" i="15" s="1"/>
  <c r="L256" i="1"/>
  <c r="L253" i="15" s="1"/>
  <c r="L257" i="1"/>
  <c r="L254" i="15" s="1"/>
  <c r="L258" i="1"/>
  <c r="L255" i="15" s="1"/>
  <c r="L259" i="1"/>
  <c r="L256" i="15" s="1"/>
  <c r="L260" i="1"/>
  <c r="L257" i="15" s="1"/>
  <c r="L261" i="1"/>
  <c r="L258" i="15" s="1"/>
  <c r="L262" i="1"/>
  <c r="L259" i="15" s="1"/>
  <c r="L263" i="1"/>
  <c r="L260" i="15" s="1"/>
  <c r="M263" i="1"/>
  <c r="M260" i="15" s="1"/>
  <c r="N263" i="1"/>
  <c r="N260" i="15" s="1"/>
  <c r="O263" i="1"/>
  <c r="O260" i="15" s="1"/>
  <c r="P263" i="1"/>
  <c r="P260" i="15" s="1"/>
  <c r="L264" i="1"/>
  <c r="L261" i="15" s="1"/>
  <c r="L265" i="1"/>
  <c r="L262" i="15" s="1"/>
  <c r="L266" i="1"/>
  <c r="L263" i="15" s="1"/>
  <c r="L267" i="1"/>
  <c r="L264" i="15" s="1"/>
  <c r="L268" i="1"/>
  <c r="L265" i="15" s="1"/>
  <c r="L269" i="1"/>
  <c r="L266" i="15" s="1"/>
  <c r="L270" i="1"/>
  <c r="L267" i="15" s="1"/>
  <c r="L271" i="1"/>
  <c r="L268" i="15" s="1"/>
  <c r="L272" i="1"/>
  <c r="L269" i="15" s="1"/>
  <c r="L273" i="1"/>
  <c r="L270" i="15" s="1"/>
  <c r="L274" i="1"/>
  <c r="L271" i="15" s="1"/>
  <c r="M274" i="1"/>
  <c r="M271" i="15" s="1"/>
  <c r="N274" i="1"/>
  <c r="N271" i="15" s="1"/>
  <c r="O274" i="1"/>
  <c r="O271" i="15" s="1"/>
  <c r="P274" i="1"/>
  <c r="P271" i="15" s="1"/>
  <c r="L275" i="1"/>
  <c r="L272" i="15" s="1"/>
  <c r="L276" i="1"/>
  <c r="L273" i="15" s="1"/>
  <c r="L277" i="1"/>
  <c r="L274" i="15" s="1"/>
  <c r="L278" i="1"/>
  <c r="L275" i="15" s="1"/>
  <c r="L279" i="1"/>
  <c r="L276" i="15" s="1"/>
  <c r="L280" i="1"/>
  <c r="L277" i="15" s="1"/>
  <c r="L281" i="1"/>
  <c r="L278" i="15" s="1"/>
  <c r="L282" i="1"/>
  <c r="L279" i="15" s="1"/>
  <c r="L283" i="1"/>
  <c r="L280" i="15" s="1"/>
  <c r="L284" i="1"/>
  <c r="L281" i="15" s="1"/>
  <c r="L285" i="1"/>
  <c r="L282" i="15" s="1"/>
  <c r="L286" i="1"/>
  <c r="L283" i="15" s="1"/>
  <c r="L287" i="1"/>
  <c r="L284" i="15" s="1"/>
  <c r="L288" i="1"/>
  <c r="L285" i="15" s="1"/>
  <c r="L289" i="1"/>
  <c r="L286" i="15" s="1"/>
  <c r="M289" i="1"/>
  <c r="M286" i="15" s="1"/>
  <c r="N289" i="1"/>
  <c r="N286" i="15" s="1"/>
  <c r="O289" i="1"/>
  <c r="O286" i="15" s="1"/>
  <c r="P289" i="1"/>
  <c r="P286" i="15" s="1"/>
  <c r="L290" i="1"/>
  <c r="L287" i="15" s="1"/>
  <c r="L291" i="1"/>
  <c r="L288" i="15" s="1"/>
  <c r="L292" i="1"/>
  <c r="L289" i="15" s="1"/>
  <c r="L293" i="1"/>
  <c r="L290" i="15" s="1"/>
  <c r="L294" i="1"/>
  <c r="L291" i="15" s="1"/>
  <c r="L295" i="1"/>
  <c r="L292" i="15" s="1"/>
  <c r="L296" i="1"/>
  <c r="L293" i="15" s="1"/>
  <c r="L297" i="1"/>
  <c r="L294" i="15" s="1"/>
  <c r="L298" i="1"/>
  <c r="L295" i="15" s="1"/>
  <c r="L299" i="1"/>
  <c r="L296" i="15" s="1"/>
  <c r="L300" i="1"/>
  <c r="L297" i="15" s="1"/>
  <c r="L301" i="1"/>
  <c r="L298" i="15" s="1"/>
  <c r="L302" i="1"/>
  <c r="L299" i="15" s="1"/>
  <c r="L303" i="1"/>
  <c r="L300" i="15" s="1"/>
  <c r="L304" i="1"/>
  <c r="L301" i="15" s="1"/>
  <c r="L305" i="1"/>
  <c r="L302" i="15" s="1"/>
  <c r="L306" i="1"/>
  <c r="L303" i="15" s="1"/>
  <c r="L307" i="1"/>
  <c r="L304" i="15" s="1"/>
  <c r="L308" i="1"/>
  <c r="L305" i="15" s="1"/>
  <c r="M308" i="1"/>
  <c r="M305" i="15" s="1"/>
  <c r="N308" i="1"/>
  <c r="N305" i="15" s="1"/>
  <c r="O308" i="1"/>
  <c r="O305" i="15" s="1"/>
  <c r="P308" i="1"/>
  <c r="P305" i="15" s="1"/>
  <c r="L309" i="1"/>
  <c r="L306" i="15" s="1"/>
  <c r="L310" i="1"/>
  <c r="L307" i="15" s="1"/>
  <c r="L311" i="1"/>
  <c r="L308" i="15" s="1"/>
  <c r="L312" i="1"/>
  <c r="L309" i="15" s="1"/>
  <c r="L313" i="1"/>
  <c r="L310" i="15" s="1"/>
  <c r="L314" i="1"/>
  <c r="L311" i="15" s="1"/>
  <c r="M314" i="1"/>
  <c r="M311" i="15" s="1"/>
  <c r="N314" i="1"/>
  <c r="N311" i="15" s="1"/>
  <c r="O314" i="1"/>
  <c r="O311" i="15" s="1"/>
  <c r="P314" i="1"/>
  <c r="P311" i="15" s="1"/>
  <c r="L315" i="1"/>
  <c r="L312" i="15" s="1"/>
  <c r="L316" i="1"/>
  <c r="L313" i="15" s="1"/>
  <c r="L317" i="1"/>
  <c r="L314" i="15" s="1"/>
  <c r="L318" i="1"/>
  <c r="L315" i="15" s="1"/>
  <c r="L319" i="1"/>
  <c r="L316" i="15" s="1"/>
  <c r="L320" i="1"/>
  <c r="L317" i="15" s="1"/>
  <c r="L321" i="1"/>
  <c r="L318" i="15" s="1"/>
  <c r="L322" i="1"/>
  <c r="L319" i="15" s="1"/>
  <c r="L323" i="1"/>
  <c r="L320" i="15" s="1"/>
  <c r="M323" i="1"/>
  <c r="M320" i="15" s="1"/>
  <c r="N323" i="1"/>
  <c r="N320" i="15" s="1"/>
  <c r="O323" i="1"/>
  <c r="O320" i="15" s="1"/>
  <c r="P323" i="1"/>
  <c r="P320" i="15" s="1"/>
  <c r="L324" i="1"/>
  <c r="L321" i="15" s="1"/>
  <c r="L325" i="1"/>
  <c r="L322" i="15" s="1"/>
  <c r="L326" i="1"/>
  <c r="L323" i="15" s="1"/>
  <c r="L327" i="1"/>
  <c r="L324" i="15" s="1"/>
  <c r="L328" i="1"/>
  <c r="L325" i="15" s="1"/>
  <c r="L329" i="1"/>
  <c r="L326" i="15" s="1"/>
  <c r="L330" i="1"/>
  <c r="L327" i="15" s="1"/>
  <c r="M330" i="1"/>
  <c r="M327" i="15" s="1"/>
  <c r="N330" i="1"/>
  <c r="N327" i="15" s="1"/>
  <c r="O330" i="1"/>
  <c r="O327" i="15" s="1"/>
  <c r="P330" i="1"/>
  <c r="P327" i="15" s="1"/>
  <c r="L331" i="1"/>
  <c r="L328" i="15" s="1"/>
  <c r="L332" i="1"/>
  <c r="L329" i="15" s="1"/>
  <c r="L333" i="1"/>
  <c r="L330" i="15" s="1"/>
  <c r="L334" i="1"/>
  <c r="L331" i="15" s="1"/>
  <c r="L335" i="1"/>
  <c r="L332" i="15" s="1"/>
  <c r="L336" i="1"/>
  <c r="L333" i="15" s="1"/>
  <c r="L337" i="1"/>
  <c r="L334" i="15" s="1"/>
  <c r="M337" i="1"/>
  <c r="M334" i="15" s="1"/>
  <c r="N337" i="1"/>
  <c r="N334" i="15" s="1"/>
  <c r="O337" i="1"/>
  <c r="O334" i="15" s="1"/>
  <c r="P337" i="1"/>
  <c r="P334" i="15" s="1"/>
  <c r="L338" i="1"/>
  <c r="L335" i="15" s="1"/>
  <c r="L339" i="1"/>
  <c r="L336" i="15" s="1"/>
  <c r="L340" i="1"/>
  <c r="L337" i="15" s="1"/>
  <c r="L341" i="1"/>
  <c r="L338" i="15" s="1"/>
  <c r="L342" i="1"/>
  <c r="L339" i="15" s="1"/>
  <c r="L343" i="1"/>
  <c r="L340" i="15" s="1"/>
  <c r="L344" i="1"/>
  <c r="L341" i="15" s="1"/>
  <c r="L345" i="1"/>
  <c r="L342" i="15" s="1"/>
  <c r="L346" i="1"/>
  <c r="L343" i="15" s="1"/>
  <c r="M346" i="1"/>
  <c r="M343" i="15" s="1"/>
  <c r="N346" i="1"/>
  <c r="N343" i="15" s="1"/>
  <c r="O346" i="1"/>
  <c r="O343" i="15" s="1"/>
  <c r="P346" i="1"/>
  <c r="P343" i="15" s="1"/>
  <c r="L347" i="1"/>
  <c r="L344" i="15" s="1"/>
  <c r="L348" i="1"/>
  <c r="L345" i="15" s="1"/>
  <c r="L349" i="1"/>
  <c r="L346" i="15" s="1"/>
  <c r="L350" i="1"/>
  <c r="L347" i="15" s="1"/>
  <c r="L351" i="1"/>
  <c r="L348" i="15" s="1"/>
  <c r="L352" i="1"/>
  <c r="L349" i="15" s="1"/>
  <c r="L353" i="1"/>
  <c r="L350" i="15" s="1"/>
  <c r="M353" i="1"/>
  <c r="M350" i="15" s="1"/>
  <c r="N353" i="1"/>
  <c r="N350" i="15" s="1"/>
  <c r="O353" i="1"/>
  <c r="O350" i="15" s="1"/>
  <c r="P353" i="1"/>
  <c r="P350" i="15" s="1"/>
  <c r="L354" i="1"/>
  <c r="L351" i="15" s="1"/>
  <c r="L355" i="1"/>
  <c r="L352" i="15" s="1"/>
  <c r="L356" i="1"/>
  <c r="L353" i="15" s="1"/>
  <c r="L357" i="1"/>
  <c r="L354" i="15" s="1"/>
  <c r="L358" i="1"/>
  <c r="L355" i="15" s="1"/>
  <c r="M358" i="1"/>
  <c r="M355" i="15" s="1"/>
  <c r="N358" i="1"/>
  <c r="N355" i="15" s="1"/>
  <c r="O358" i="1"/>
  <c r="O355" i="15" s="1"/>
  <c r="P358" i="1"/>
  <c r="P355" i="15" s="1"/>
  <c r="L359" i="1"/>
  <c r="L356" i="15" s="1"/>
  <c r="L360" i="1"/>
  <c r="L357" i="15" s="1"/>
  <c r="L361" i="1"/>
  <c r="L358" i="15" s="1"/>
  <c r="L362" i="1"/>
  <c r="L359" i="15" s="1"/>
  <c r="L363" i="1"/>
  <c r="L360" i="15" s="1"/>
  <c r="L364" i="1"/>
  <c r="L361" i="15" s="1"/>
  <c r="L365" i="1"/>
  <c r="L362" i="15" s="1"/>
  <c r="L366" i="1"/>
  <c r="L363" i="15" s="1"/>
  <c r="L367" i="1"/>
  <c r="L364" i="15" s="1"/>
  <c r="L368" i="1"/>
  <c r="L365" i="15" s="1"/>
  <c r="L369" i="1"/>
  <c r="L366" i="15" s="1"/>
  <c r="M369" i="1"/>
  <c r="M366" i="15" s="1"/>
  <c r="N369" i="1"/>
  <c r="N366" i="15" s="1"/>
  <c r="O369" i="1"/>
  <c r="O366" i="15" s="1"/>
  <c r="P369" i="1"/>
  <c r="P366" i="15" s="1"/>
  <c r="L370" i="1"/>
  <c r="L367" i="15" s="1"/>
  <c r="L371" i="1"/>
  <c r="L368" i="15" s="1"/>
  <c r="L372" i="1"/>
  <c r="L369" i="15" s="1"/>
  <c r="L373" i="1"/>
  <c r="L370" i="15" s="1"/>
  <c r="L374" i="1"/>
  <c r="L371" i="15" s="1"/>
  <c r="L375" i="1"/>
  <c r="L372" i="15" s="1"/>
  <c r="L376" i="1"/>
  <c r="L373" i="15" s="1"/>
  <c r="L377" i="1"/>
  <c r="L374" i="15" s="1"/>
  <c r="L378" i="1"/>
  <c r="L375" i="15" s="1"/>
  <c r="L379" i="1"/>
  <c r="L376" i="15" s="1"/>
  <c r="L380" i="1"/>
  <c r="L377" i="15" s="1"/>
  <c r="L381" i="1"/>
  <c r="L378" i="15" s="1"/>
  <c r="M381" i="1"/>
  <c r="M378" i="15" s="1"/>
  <c r="N381" i="1"/>
  <c r="N378" i="15" s="1"/>
  <c r="O381" i="1"/>
  <c r="O378" i="15" s="1"/>
  <c r="P381" i="1"/>
  <c r="P378" i="15" s="1"/>
  <c r="L382" i="1"/>
  <c r="L379" i="15" s="1"/>
  <c r="L383" i="1"/>
  <c r="L380" i="15" s="1"/>
  <c r="L384" i="1"/>
  <c r="L381" i="15" s="1"/>
  <c r="L385" i="1"/>
  <c r="L382" i="15" s="1"/>
  <c r="L386" i="1"/>
  <c r="L383" i="15" s="1"/>
  <c r="L387" i="1"/>
  <c r="L384" i="15" s="1"/>
  <c r="L388" i="1"/>
  <c r="L385" i="15" s="1"/>
  <c r="L389" i="1"/>
  <c r="L386" i="15" s="1"/>
  <c r="L390" i="1"/>
  <c r="L387" i="15" s="1"/>
  <c r="L391" i="1"/>
  <c r="L388" i="15" s="1"/>
  <c r="L392" i="1"/>
  <c r="L389" i="15" s="1"/>
  <c r="L393" i="1"/>
  <c r="L390" i="15" s="1"/>
  <c r="L394" i="1"/>
  <c r="L391" i="15" s="1"/>
  <c r="L395" i="1"/>
  <c r="L392" i="15" s="1"/>
  <c r="L396" i="1"/>
  <c r="L393" i="15" s="1"/>
  <c r="L397" i="1"/>
  <c r="L394" i="15" s="1"/>
  <c r="L398" i="1"/>
  <c r="L395" i="15" s="1"/>
  <c r="M398" i="1"/>
  <c r="M395" i="15" s="1"/>
  <c r="N398" i="1"/>
  <c r="N395" i="15" s="1"/>
  <c r="O398" i="1"/>
  <c r="O395" i="15" s="1"/>
  <c r="P398" i="1"/>
  <c r="P395" i="15" s="1"/>
  <c r="L399" i="1"/>
  <c r="L396" i="15" s="1"/>
  <c r="L400" i="1"/>
  <c r="L397" i="15" s="1"/>
  <c r="L401" i="1"/>
  <c r="L398" i="15" s="1"/>
  <c r="L402" i="1"/>
  <c r="L399" i="15" s="1"/>
  <c r="L403" i="1"/>
  <c r="L400" i="15" s="1"/>
  <c r="L404" i="1"/>
  <c r="L401" i="15" s="1"/>
  <c r="L405" i="1"/>
  <c r="L402" i="15" s="1"/>
  <c r="M405" i="1"/>
  <c r="M402" i="15" s="1"/>
  <c r="N405" i="1"/>
  <c r="N402" i="15" s="1"/>
  <c r="O405" i="1"/>
  <c r="O402" i="15" s="1"/>
  <c r="P405" i="1"/>
  <c r="P402" i="15" s="1"/>
  <c r="L406" i="1"/>
  <c r="L403" i="15" s="1"/>
  <c r="L407" i="1"/>
  <c r="L404" i="15" s="1"/>
  <c r="L408" i="1"/>
  <c r="L405" i="15" s="1"/>
  <c r="L409" i="1"/>
  <c r="L406" i="15" s="1"/>
  <c r="L410" i="1"/>
  <c r="L407" i="15" s="1"/>
  <c r="L411" i="1"/>
  <c r="L408" i="15" s="1"/>
  <c r="M411" i="1"/>
  <c r="M408" i="15" s="1"/>
  <c r="N411" i="1"/>
  <c r="N408" i="15" s="1"/>
  <c r="O411" i="1"/>
  <c r="O408" i="15" s="1"/>
  <c r="P411" i="1"/>
  <c r="P408" i="15" s="1"/>
  <c r="L412" i="1"/>
  <c r="L409" i="15" s="1"/>
  <c r="L413" i="1"/>
  <c r="L410" i="15" s="1"/>
  <c r="L414" i="1"/>
  <c r="L411" i="15" s="1"/>
  <c r="L415" i="1"/>
  <c r="L412" i="15" s="1"/>
  <c r="L416" i="1"/>
  <c r="L413" i="15" s="1"/>
  <c r="L417" i="1"/>
  <c r="L414" i="15" s="1"/>
  <c r="L418" i="1"/>
  <c r="L415" i="15" s="1"/>
  <c r="L419" i="1"/>
  <c r="L416" i="15" s="1"/>
  <c r="L420" i="1"/>
  <c r="L417" i="15" s="1"/>
  <c r="L421" i="1"/>
  <c r="L418" i="15" s="1"/>
  <c r="L422" i="1"/>
  <c r="L419" i="15" s="1"/>
  <c r="L423" i="1"/>
  <c r="L420" i="15" s="1"/>
  <c r="L424" i="1"/>
  <c r="L421" i="15" s="1"/>
  <c r="L425" i="1"/>
  <c r="L422" i="15" s="1"/>
  <c r="L426" i="1"/>
  <c r="L423" i="15" s="1"/>
  <c r="L427" i="1"/>
  <c r="L424" i="15" s="1"/>
  <c r="L428" i="1"/>
  <c r="L425" i="15" s="1"/>
  <c r="L429" i="1"/>
  <c r="L426" i="15" s="1"/>
  <c r="M429" i="1"/>
  <c r="M426" i="15" s="1"/>
  <c r="N429" i="1"/>
  <c r="N426" i="15" s="1"/>
  <c r="O429" i="1"/>
  <c r="O426" i="15" s="1"/>
  <c r="P429" i="1"/>
  <c r="P426" i="15" s="1"/>
  <c r="L447" i="1"/>
  <c r="L448" i="1"/>
  <c r="L445" i="15" s="1"/>
  <c r="M448" i="1"/>
  <c r="M445" i="15" s="1"/>
  <c r="N448" i="1"/>
  <c r="N445" i="15" s="1"/>
  <c r="O448" i="1"/>
  <c r="O445" i="15" s="1"/>
  <c r="P448" i="1"/>
  <c r="P445" i="15" s="1"/>
  <c r="L449" i="1"/>
  <c r="L446" i="15" s="1"/>
  <c r="L450" i="1"/>
  <c r="L447" i="15" s="1"/>
  <c r="L451" i="1"/>
  <c r="L448" i="15" s="1"/>
  <c r="L452" i="1"/>
  <c r="L449" i="15" s="1"/>
  <c r="L453" i="1"/>
  <c r="L450" i="15" s="1"/>
  <c r="L454" i="1"/>
  <c r="L451" i="15" s="1"/>
  <c r="L455" i="1"/>
  <c r="L452" i="15" s="1"/>
  <c r="L456" i="1"/>
  <c r="L453" i="15" s="1"/>
  <c r="L457" i="1"/>
  <c r="L454" i="15" s="1"/>
  <c r="M457" i="1"/>
  <c r="M454" i="15" s="1"/>
  <c r="N457" i="1"/>
  <c r="N454" i="15" s="1"/>
  <c r="O457" i="1"/>
  <c r="O454" i="15" s="1"/>
  <c r="P457" i="1"/>
  <c r="P454" i="15" s="1"/>
  <c r="L458" i="1"/>
  <c r="L455" i="15" s="1"/>
  <c r="L459" i="1"/>
  <c r="L456" i="15" s="1"/>
  <c r="L460" i="1"/>
  <c r="L457" i="15" s="1"/>
  <c r="L461" i="1"/>
  <c r="L458" i="15" s="1"/>
  <c r="L462" i="1"/>
  <c r="L459" i="15" s="1"/>
  <c r="L463" i="1"/>
  <c r="L460" i="15" s="1"/>
  <c r="M463" i="1"/>
  <c r="M460" i="15" s="1"/>
  <c r="N463" i="1"/>
  <c r="N460" i="15" s="1"/>
  <c r="O463" i="1"/>
  <c r="O460" i="15" s="1"/>
  <c r="P463" i="1"/>
  <c r="P460" i="15" s="1"/>
  <c r="L464" i="1"/>
  <c r="L461" i="15" s="1"/>
  <c r="L465" i="1"/>
  <c r="L462" i="15" s="1"/>
  <c r="L466" i="1"/>
  <c r="L463" i="15" s="1"/>
  <c r="L467" i="1"/>
  <c r="L464" i="15" s="1"/>
  <c r="L468" i="1"/>
  <c r="L465" i="15" s="1"/>
  <c r="L469" i="1"/>
  <c r="L466" i="15" s="1"/>
  <c r="L470" i="1"/>
  <c r="L467" i="15" s="1"/>
  <c r="L471" i="1"/>
  <c r="L468" i="15" s="1"/>
  <c r="L472" i="1"/>
  <c r="L469" i="15" s="1"/>
  <c r="M472" i="1"/>
  <c r="M469" i="15" s="1"/>
  <c r="N472" i="1"/>
  <c r="N469" i="15" s="1"/>
  <c r="O472" i="1"/>
  <c r="O469" i="15" s="1"/>
  <c r="P472" i="1"/>
  <c r="P469" i="15" s="1"/>
  <c r="L473" i="1"/>
  <c r="L470" i="15" s="1"/>
  <c r="L474" i="1"/>
  <c r="L471" i="15" s="1"/>
  <c r="L475" i="1"/>
  <c r="L472" i="15" s="1"/>
  <c r="L476" i="1"/>
  <c r="L473" i="15" s="1"/>
  <c r="L477" i="1"/>
  <c r="L474" i="15" s="1"/>
  <c r="L478" i="1"/>
  <c r="L475" i="15" s="1"/>
  <c r="M478" i="1"/>
  <c r="M475" i="15" s="1"/>
  <c r="N478" i="1"/>
  <c r="N475" i="15" s="1"/>
  <c r="O478" i="1"/>
  <c r="O475" i="15" s="1"/>
  <c r="P478" i="1"/>
  <c r="P475" i="15" s="1"/>
  <c r="L479" i="1"/>
  <c r="L476" i="15" s="1"/>
  <c r="L480" i="1"/>
  <c r="L477" i="15" s="1"/>
  <c r="L481" i="1"/>
  <c r="L478" i="15" s="1"/>
  <c r="L482" i="1"/>
  <c r="L479" i="15" s="1"/>
  <c r="L483" i="1"/>
  <c r="L480" i="15" s="1"/>
  <c r="L484" i="1"/>
  <c r="L481" i="15" s="1"/>
  <c r="L485" i="1"/>
  <c r="L482" i="15" s="1"/>
  <c r="L486" i="1"/>
  <c r="L483" i="15" s="1"/>
  <c r="L487" i="1"/>
  <c r="L484" i="15" s="1"/>
  <c r="L488" i="1"/>
  <c r="L485" i="15" s="1"/>
  <c r="L489" i="1"/>
  <c r="L486" i="15" s="1"/>
  <c r="L490" i="1"/>
  <c r="L487" i="15" s="1"/>
  <c r="L491" i="1"/>
  <c r="L488" i="15" s="1"/>
  <c r="L492" i="1"/>
  <c r="L489" i="15" s="1"/>
  <c r="M492" i="1"/>
  <c r="M489" i="15" s="1"/>
  <c r="N492" i="1"/>
  <c r="N489" i="15" s="1"/>
  <c r="O492" i="1"/>
  <c r="O489" i="15" s="1"/>
  <c r="P492" i="1"/>
  <c r="P489" i="15" s="1"/>
  <c r="L493" i="1"/>
  <c r="L490" i="15" s="1"/>
  <c r="L494" i="1"/>
  <c r="L491" i="15" s="1"/>
  <c r="L495" i="1"/>
  <c r="L492" i="15" s="1"/>
  <c r="L496" i="1"/>
  <c r="L493" i="15" s="1"/>
  <c r="L497" i="1"/>
  <c r="L494" i="15" s="1"/>
  <c r="L498" i="1"/>
  <c r="L495" i="15" s="1"/>
  <c r="L499" i="1"/>
  <c r="L496" i="15" s="1"/>
  <c r="L500" i="1"/>
  <c r="L497" i="15" s="1"/>
  <c r="L501" i="1"/>
  <c r="L498" i="15" s="1"/>
  <c r="L502" i="1"/>
  <c r="L499" i="15" s="1"/>
  <c r="M502" i="1"/>
  <c r="M499" i="15" s="1"/>
  <c r="N502" i="1"/>
  <c r="N499" i="15" s="1"/>
  <c r="O502" i="1"/>
  <c r="O499" i="15" s="1"/>
  <c r="P502" i="1"/>
  <c r="P499" i="15" s="1"/>
  <c r="L503" i="1"/>
  <c r="L500" i="15" s="1"/>
  <c r="L504" i="1"/>
  <c r="L501" i="15" s="1"/>
  <c r="L505" i="1"/>
  <c r="L502" i="15" s="1"/>
  <c r="L506" i="1"/>
  <c r="L503" i="15" s="1"/>
  <c r="L507" i="1"/>
  <c r="L504" i="15" s="1"/>
  <c r="L508" i="1"/>
  <c r="L505" i="15" s="1"/>
  <c r="L509" i="1"/>
  <c r="L506" i="15" s="1"/>
  <c r="L510" i="1"/>
  <c r="L507" i="15" s="1"/>
  <c r="M510" i="1"/>
  <c r="M507" i="15" s="1"/>
  <c r="N510" i="1"/>
  <c r="N507" i="15" s="1"/>
  <c r="O510" i="1"/>
  <c r="O507" i="15" s="1"/>
  <c r="P510" i="1"/>
  <c r="P507" i="15" s="1"/>
  <c r="L511" i="1"/>
  <c r="L508" i="15" s="1"/>
  <c r="L512" i="1"/>
  <c r="L509" i="15" s="1"/>
  <c r="L513" i="1"/>
  <c r="L510" i="15" s="1"/>
  <c r="L514" i="1"/>
  <c r="L511" i="15" s="1"/>
  <c r="L515" i="1"/>
  <c r="L512" i="15" s="1"/>
  <c r="L516" i="1"/>
  <c r="L513" i="15" s="1"/>
  <c r="L517" i="1"/>
  <c r="L514" i="15" s="1"/>
  <c r="L518" i="1"/>
  <c r="L515" i="15" s="1"/>
  <c r="L519" i="1"/>
  <c r="L516" i="15" s="1"/>
  <c r="L520" i="1"/>
  <c r="L517" i="15" s="1"/>
  <c r="M520" i="1"/>
  <c r="M517" i="15" s="1"/>
  <c r="N520" i="1"/>
  <c r="N517" i="15" s="1"/>
  <c r="O520" i="1"/>
  <c r="O517" i="15" s="1"/>
  <c r="P520" i="1"/>
  <c r="P517" i="15" s="1"/>
  <c r="L521" i="1"/>
  <c r="L518" i="15" s="1"/>
  <c r="L522" i="1"/>
  <c r="L519" i="15" s="1"/>
  <c r="L523" i="1"/>
  <c r="L520" i="15" s="1"/>
  <c r="L524" i="1"/>
  <c r="L521" i="15" s="1"/>
  <c r="L525" i="1"/>
  <c r="L522" i="15" s="1"/>
  <c r="M525" i="1"/>
  <c r="M522" i="15" s="1"/>
  <c r="N525" i="1"/>
  <c r="N522" i="15" s="1"/>
  <c r="O525" i="1"/>
  <c r="O522" i="15" s="1"/>
  <c r="P525" i="1"/>
  <c r="P522" i="15" s="1"/>
  <c r="L526" i="1"/>
  <c r="L523" i="15" s="1"/>
  <c r="L527" i="1"/>
  <c r="L524" i="15" s="1"/>
  <c r="L528" i="1"/>
  <c r="L525" i="15" s="1"/>
  <c r="L529" i="1"/>
  <c r="L526" i="15" s="1"/>
  <c r="L530" i="1"/>
  <c r="L527" i="15" s="1"/>
  <c r="L531" i="1"/>
  <c r="L528" i="15" s="1"/>
  <c r="L532" i="1"/>
  <c r="L529" i="15" s="1"/>
  <c r="L533" i="1"/>
  <c r="L530" i="15" s="1"/>
  <c r="L534" i="1"/>
  <c r="L531" i="15" s="1"/>
  <c r="M534" i="1"/>
  <c r="M531" i="15" s="1"/>
  <c r="N534" i="1"/>
  <c r="N531" i="15" s="1"/>
  <c r="O534" i="1"/>
  <c r="O531" i="15" s="1"/>
  <c r="P534" i="1"/>
  <c r="P531" i="15" s="1"/>
  <c r="L535" i="1"/>
  <c r="L532" i="15" s="1"/>
  <c r="L536" i="1"/>
  <c r="L533" i="15" s="1"/>
  <c r="L537" i="1"/>
  <c r="L534" i="15" s="1"/>
  <c r="L538" i="1"/>
  <c r="L535" i="15" s="1"/>
  <c r="L539" i="1"/>
  <c r="L536" i="15" s="1"/>
  <c r="L540" i="1"/>
  <c r="L537" i="15" s="1"/>
  <c r="M540" i="1"/>
  <c r="M537" i="15" s="1"/>
  <c r="N540" i="1"/>
  <c r="N537" i="15" s="1"/>
  <c r="O540" i="1"/>
  <c r="O537" i="15" s="1"/>
  <c r="P540" i="1"/>
  <c r="P537" i="15" s="1"/>
  <c r="L541" i="1"/>
  <c r="L538" i="15" s="1"/>
  <c r="L542" i="1"/>
  <c r="L539" i="15" s="1"/>
  <c r="L543" i="1"/>
  <c r="L540" i="15" s="1"/>
  <c r="L544" i="1"/>
  <c r="L541" i="15" s="1"/>
  <c r="L545" i="1"/>
  <c r="L542" i="15" s="1"/>
  <c r="L546" i="1"/>
  <c r="L543" i="15" s="1"/>
  <c r="M546" i="1"/>
  <c r="M543" i="15" s="1"/>
  <c r="N546" i="1"/>
  <c r="N543" i="15" s="1"/>
  <c r="O546" i="1"/>
  <c r="O543" i="15" s="1"/>
  <c r="P546" i="1"/>
  <c r="P543" i="15" s="1"/>
  <c r="L547" i="1"/>
  <c r="L544" i="15" s="1"/>
  <c r="L548" i="1"/>
  <c r="L545" i="15" s="1"/>
  <c r="L549" i="1"/>
  <c r="L546" i="15" s="1"/>
  <c r="L550" i="1"/>
  <c r="L547" i="15" s="1"/>
  <c r="L551" i="1"/>
  <c r="L548" i="15" s="1"/>
  <c r="L552" i="1"/>
  <c r="L549" i="15" s="1"/>
  <c r="L553" i="1"/>
  <c r="L550" i="15" s="1"/>
  <c r="L554" i="1"/>
  <c r="L551" i="15" s="1"/>
  <c r="L555" i="1"/>
  <c r="L552" i="15" s="1"/>
  <c r="L556" i="1"/>
  <c r="L553" i="15" s="1"/>
  <c r="L557" i="1"/>
  <c r="L554" i="15" s="1"/>
  <c r="L558" i="1"/>
  <c r="L555" i="15" s="1"/>
  <c r="L559" i="1"/>
  <c r="L556" i="15" s="1"/>
  <c r="L560" i="1"/>
  <c r="L557" i="15" s="1"/>
  <c r="M560" i="1"/>
  <c r="M557" i="15" s="1"/>
  <c r="N560" i="1"/>
  <c r="N557" i="15" s="1"/>
  <c r="O560" i="1"/>
  <c r="O557" i="15" s="1"/>
  <c r="P560" i="1"/>
  <c r="P557" i="15" s="1"/>
  <c r="L561" i="1"/>
  <c r="L558" i="15" s="1"/>
  <c r="L562" i="1"/>
  <c r="L559" i="15" s="1"/>
  <c r="L563" i="1"/>
  <c r="L560" i="15" s="1"/>
  <c r="L564" i="1"/>
  <c r="L561" i="15" s="1"/>
  <c r="L565" i="1"/>
  <c r="L562" i="15" s="1"/>
  <c r="L566" i="1"/>
  <c r="L563" i="15" s="1"/>
  <c r="L567" i="1"/>
  <c r="L564" i="15" s="1"/>
  <c r="L568" i="1"/>
  <c r="L565" i="15" s="1"/>
  <c r="M568" i="1"/>
  <c r="M565" i="15" s="1"/>
  <c r="N568" i="1"/>
  <c r="N565" i="15" s="1"/>
  <c r="O568" i="1"/>
  <c r="O565" i="15" s="1"/>
  <c r="P568" i="1"/>
  <c r="P565" i="15" s="1"/>
  <c r="L569" i="1"/>
  <c r="L566" i="15" s="1"/>
  <c r="L570" i="1"/>
  <c r="L567" i="15" s="1"/>
  <c r="L571" i="1"/>
  <c r="L568" i="15" s="1"/>
  <c r="L572" i="1"/>
  <c r="L569" i="15" s="1"/>
  <c r="L573" i="1"/>
  <c r="L570" i="15" s="1"/>
  <c r="L574" i="1"/>
  <c r="L571" i="15" s="1"/>
  <c r="L575" i="1"/>
  <c r="L572" i="15" s="1"/>
  <c r="M575" i="1"/>
  <c r="M572" i="15" s="1"/>
  <c r="N575" i="1"/>
  <c r="N572" i="15" s="1"/>
  <c r="O575" i="1"/>
  <c r="O572" i="15" s="1"/>
  <c r="P575" i="1"/>
  <c r="P572" i="15" s="1"/>
  <c r="L576" i="1"/>
  <c r="L573" i="15" s="1"/>
  <c r="L577" i="1"/>
  <c r="L574" i="15" s="1"/>
  <c r="L578" i="1"/>
  <c r="L575" i="15" s="1"/>
  <c r="L579" i="1"/>
  <c r="L576" i="15" s="1"/>
  <c r="L580" i="1"/>
  <c r="L577" i="15" s="1"/>
  <c r="L581" i="1"/>
  <c r="L578" i="15" s="1"/>
  <c r="L582" i="1"/>
  <c r="L579" i="15" s="1"/>
  <c r="L583" i="1"/>
  <c r="L580" i="15" s="1"/>
  <c r="L584" i="1"/>
  <c r="L581" i="15" s="1"/>
  <c r="M584" i="1"/>
  <c r="M581" i="15" s="1"/>
  <c r="N584" i="1"/>
  <c r="N581" i="15" s="1"/>
  <c r="O584" i="1"/>
  <c r="O581" i="15" s="1"/>
  <c r="P584" i="1"/>
  <c r="P581" i="15" s="1"/>
  <c r="L585" i="1"/>
  <c r="L582" i="15" s="1"/>
  <c r="L586" i="1"/>
  <c r="L583" i="15" s="1"/>
  <c r="L587" i="1"/>
  <c r="L584" i="15" s="1"/>
  <c r="L588" i="1"/>
  <c r="L585" i="15" s="1"/>
  <c r="L589" i="1"/>
  <c r="L586" i="15" s="1"/>
  <c r="L590" i="1"/>
  <c r="L587" i="15" s="1"/>
  <c r="L591" i="1"/>
  <c r="L588" i="15" s="1"/>
  <c r="L592" i="1"/>
  <c r="L589" i="15" s="1"/>
  <c r="L593" i="1"/>
  <c r="L590" i="15" s="1"/>
  <c r="L594" i="1"/>
  <c r="L591" i="15" s="1"/>
  <c r="L595" i="1"/>
  <c r="L592" i="15" s="1"/>
  <c r="L596" i="1"/>
  <c r="L593" i="15" s="1"/>
  <c r="L597" i="1"/>
  <c r="L594" i="15" s="1"/>
  <c r="M597" i="1"/>
  <c r="M594" i="15" s="1"/>
  <c r="N597" i="1"/>
  <c r="N594" i="15" s="1"/>
  <c r="O597" i="1"/>
  <c r="O594" i="15" s="1"/>
  <c r="P597" i="1"/>
  <c r="P594" i="15" s="1"/>
  <c r="L598" i="1"/>
  <c r="L595" i="15" s="1"/>
  <c r="L599" i="1"/>
  <c r="L596" i="15" s="1"/>
  <c r="L600" i="1"/>
  <c r="L597" i="15" s="1"/>
  <c r="L601" i="1"/>
  <c r="L598" i="15" s="1"/>
  <c r="L602" i="1"/>
  <c r="L599" i="15" s="1"/>
  <c r="L603" i="1"/>
  <c r="L600" i="15" s="1"/>
  <c r="L604" i="1"/>
  <c r="L601" i="15" s="1"/>
  <c r="L605" i="1"/>
  <c r="L602" i="15" s="1"/>
  <c r="L606" i="1"/>
  <c r="L603" i="15" s="1"/>
  <c r="L607" i="1"/>
  <c r="L604" i="15" s="1"/>
  <c r="M607" i="1"/>
  <c r="M604" i="15" s="1"/>
  <c r="N607" i="1"/>
  <c r="N604" i="15" s="1"/>
  <c r="O607" i="1"/>
  <c r="O604" i="15" s="1"/>
  <c r="P607" i="1"/>
  <c r="P604" i="15" s="1"/>
  <c r="L608" i="1"/>
  <c r="L605" i="15" s="1"/>
  <c r="L609" i="1"/>
  <c r="L606" i="15" s="1"/>
  <c r="L610" i="1"/>
  <c r="L607" i="15" s="1"/>
  <c r="L611" i="1"/>
  <c r="L608" i="15" s="1"/>
  <c r="L612" i="1"/>
  <c r="L609" i="15" s="1"/>
  <c r="L613" i="1"/>
  <c r="L610" i="15" s="1"/>
  <c r="M613" i="1"/>
  <c r="M610" i="15" s="1"/>
  <c r="N613" i="1"/>
  <c r="N610" i="15" s="1"/>
  <c r="O613" i="1"/>
  <c r="O610" i="15" s="1"/>
  <c r="P613" i="1"/>
  <c r="P610" i="15" s="1"/>
  <c r="L614" i="1"/>
  <c r="L611" i="15" s="1"/>
  <c r="L615" i="1"/>
  <c r="L612" i="15" s="1"/>
  <c r="L616" i="1"/>
  <c r="L613" i="15" s="1"/>
  <c r="L617" i="1"/>
  <c r="L614" i="15" s="1"/>
  <c r="L618" i="1"/>
  <c r="L615" i="15" s="1"/>
  <c r="L619" i="1"/>
  <c r="L616" i="15" s="1"/>
  <c r="L620" i="1"/>
  <c r="L617" i="15" s="1"/>
  <c r="L621" i="1"/>
  <c r="L618" i="15" s="1"/>
  <c r="L622" i="1"/>
  <c r="L619" i="15" s="1"/>
  <c r="L623" i="1"/>
  <c r="L620" i="15" s="1"/>
  <c r="L624" i="1"/>
  <c r="L621" i="15" s="1"/>
  <c r="L625" i="1"/>
  <c r="L622" i="15" s="1"/>
  <c r="M625" i="1"/>
  <c r="M622" i="15" s="1"/>
  <c r="N625" i="1"/>
  <c r="N622" i="15" s="1"/>
  <c r="O625" i="1"/>
  <c r="O622" i="15" s="1"/>
  <c r="P625" i="1"/>
  <c r="P622" i="15" s="1"/>
  <c r="L626" i="1"/>
  <c r="L623" i="15" s="1"/>
  <c r="L627" i="1"/>
  <c r="L624" i="15" s="1"/>
  <c r="L628" i="1"/>
  <c r="L625" i="15" s="1"/>
  <c r="L629" i="1"/>
  <c r="L626" i="15" s="1"/>
  <c r="L630" i="1"/>
  <c r="L627" i="15" s="1"/>
  <c r="M630" i="1"/>
  <c r="M627" i="15" s="1"/>
  <c r="N630" i="1"/>
  <c r="N627" i="15" s="1"/>
  <c r="O630" i="1"/>
  <c r="O627" i="15" s="1"/>
  <c r="P630" i="1"/>
  <c r="P627" i="15" s="1"/>
  <c r="L631" i="1"/>
  <c r="L628" i="15" s="1"/>
  <c r="L632" i="1"/>
  <c r="L629" i="15" s="1"/>
  <c r="L633" i="1"/>
  <c r="L630" i="15" s="1"/>
  <c r="L634" i="1"/>
  <c r="L631" i="15" s="1"/>
  <c r="L635" i="1"/>
  <c r="L632" i="15" s="1"/>
  <c r="L636" i="1"/>
  <c r="L633" i="15" s="1"/>
  <c r="L637" i="1"/>
  <c r="L634" i="15" s="1"/>
  <c r="L638" i="1"/>
  <c r="L635" i="15" s="1"/>
  <c r="M638" i="1"/>
  <c r="M635" i="15" s="1"/>
  <c r="N638" i="1"/>
  <c r="N635" i="15" s="1"/>
  <c r="O638" i="1"/>
  <c r="O635" i="15" s="1"/>
  <c r="P638" i="1"/>
  <c r="P635" i="15" s="1"/>
  <c r="L639" i="1"/>
  <c r="L636" i="15" s="1"/>
  <c r="L640" i="1"/>
  <c r="L637" i="15" s="1"/>
  <c r="L641" i="1"/>
  <c r="L638" i="15" s="1"/>
  <c r="L642" i="1"/>
  <c r="L639" i="15" s="1"/>
  <c r="L643" i="1"/>
  <c r="L640" i="15" s="1"/>
  <c r="L644" i="1"/>
  <c r="L641" i="15" s="1"/>
  <c r="L645" i="1"/>
  <c r="L642" i="15" s="1"/>
  <c r="L646" i="1"/>
  <c r="L643" i="15" s="1"/>
  <c r="L647" i="1"/>
  <c r="L644" i="15" s="1"/>
  <c r="L648" i="1"/>
  <c r="L645" i="15" s="1"/>
  <c r="M648" i="1"/>
  <c r="M645" i="15" s="1"/>
  <c r="N648" i="1"/>
  <c r="N645" i="15" s="1"/>
  <c r="O648" i="1"/>
  <c r="O645" i="15" s="1"/>
  <c r="P648" i="1"/>
  <c r="P645" i="15" s="1"/>
  <c r="L649" i="1"/>
  <c r="L646" i="15" s="1"/>
  <c r="M649" i="1"/>
  <c r="M646" i="15" s="1"/>
  <c r="N649" i="1"/>
  <c r="N646" i="15" s="1"/>
  <c r="O649" i="1"/>
  <c r="O646" i="15" s="1"/>
  <c r="P649" i="1"/>
  <c r="P646" i="15" s="1"/>
  <c r="L650" i="1"/>
  <c r="L647" i="15" s="1"/>
  <c r="L651" i="1"/>
  <c r="L648" i="15" s="1"/>
  <c r="L652" i="1"/>
  <c r="L649" i="15" s="1"/>
  <c r="L653" i="1"/>
  <c r="L650" i="15" s="1"/>
  <c r="L654" i="1"/>
  <c r="L651" i="15" s="1"/>
  <c r="L655" i="1"/>
  <c r="L652" i="15" s="1"/>
  <c r="M655" i="1"/>
  <c r="M652" i="15" s="1"/>
  <c r="N655" i="1"/>
  <c r="N652" i="15" s="1"/>
  <c r="O655" i="1"/>
  <c r="O652" i="15" s="1"/>
  <c r="P655" i="1"/>
  <c r="P652" i="15" s="1"/>
  <c r="L656" i="1"/>
  <c r="L653" i="15" s="1"/>
  <c r="L657" i="1"/>
  <c r="L654" i="15" s="1"/>
  <c r="L658" i="1"/>
  <c r="L655" i="15" s="1"/>
  <c r="L659" i="1"/>
  <c r="L656" i="15" s="1"/>
  <c r="L660" i="1"/>
  <c r="L657" i="15" s="1"/>
  <c r="L661" i="1"/>
  <c r="L658" i="15" s="1"/>
  <c r="L662" i="1"/>
  <c r="L659" i="15" s="1"/>
  <c r="L663" i="1"/>
  <c r="L660" i="15" s="1"/>
  <c r="L664" i="1"/>
  <c r="L661" i="15" s="1"/>
  <c r="L665" i="1"/>
  <c r="L662" i="15" s="1"/>
  <c r="M665" i="1"/>
  <c r="M662" i="15" s="1"/>
  <c r="N665" i="1"/>
  <c r="N662" i="15" s="1"/>
  <c r="O665" i="1"/>
  <c r="O662" i="15" s="1"/>
  <c r="P665" i="1"/>
  <c r="P662" i="15" s="1"/>
  <c r="L666" i="1"/>
  <c r="L663" i="15" s="1"/>
  <c r="L667" i="1"/>
  <c r="L664" i="15" s="1"/>
  <c r="L668" i="1"/>
  <c r="L665" i="15" s="1"/>
  <c r="L669" i="1"/>
  <c r="L666" i="15" s="1"/>
  <c r="L670" i="1"/>
  <c r="L667" i="15" s="1"/>
  <c r="L671" i="1"/>
  <c r="L668" i="15" s="1"/>
  <c r="L672" i="1"/>
  <c r="L669" i="15" s="1"/>
  <c r="L673" i="1"/>
  <c r="L670" i="15" s="1"/>
  <c r="L674" i="1"/>
  <c r="L671" i="15" s="1"/>
  <c r="L675" i="1"/>
  <c r="L672" i="15" s="1"/>
  <c r="M675" i="1"/>
  <c r="M672" i="15" s="1"/>
  <c r="N675" i="1"/>
  <c r="N672" i="15" s="1"/>
  <c r="O675" i="1"/>
  <c r="O672" i="15" s="1"/>
  <c r="P675" i="1"/>
  <c r="P672" i="15" s="1"/>
  <c r="L676" i="1"/>
  <c r="L673" i="15" s="1"/>
  <c r="L677" i="1"/>
  <c r="L674" i="15" s="1"/>
  <c r="L678" i="1"/>
  <c r="L675" i="15" s="1"/>
  <c r="L679" i="1"/>
  <c r="L676" i="15" s="1"/>
  <c r="L680" i="1"/>
  <c r="L677" i="15" s="1"/>
  <c r="L681" i="1"/>
  <c r="L678" i="15" s="1"/>
  <c r="L682" i="1"/>
  <c r="L679" i="15" s="1"/>
  <c r="L683" i="1"/>
  <c r="L680" i="15" s="1"/>
  <c r="L684" i="1"/>
  <c r="L681" i="15" s="1"/>
  <c r="L685" i="1"/>
  <c r="L682" i="15" s="1"/>
  <c r="M685" i="1"/>
  <c r="M682" i="15" s="1"/>
  <c r="N685" i="1"/>
  <c r="N682" i="15" s="1"/>
  <c r="O685" i="1"/>
  <c r="O682" i="15" s="1"/>
  <c r="P685" i="1"/>
  <c r="P682" i="15" s="1"/>
  <c r="L686" i="1"/>
  <c r="L683" i="15" s="1"/>
  <c r="L687" i="1"/>
  <c r="L684" i="15" s="1"/>
  <c r="L688" i="1"/>
  <c r="L685" i="15" s="1"/>
  <c r="L689" i="1"/>
  <c r="L686" i="15" s="1"/>
  <c r="L690" i="1"/>
  <c r="L687" i="15" s="1"/>
  <c r="L691" i="1"/>
  <c r="L688" i="15" s="1"/>
  <c r="L692" i="1"/>
  <c r="L689" i="15" s="1"/>
  <c r="L693" i="1"/>
  <c r="L690" i="15" s="1"/>
  <c r="M693" i="1"/>
  <c r="M690" i="15" s="1"/>
  <c r="N693" i="1"/>
  <c r="N690" i="15" s="1"/>
  <c r="O693" i="1"/>
  <c r="O690" i="15" s="1"/>
  <c r="P693" i="1"/>
  <c r="P690" i="15" s="1"/>
  <c r="L694" i="1"/>
  <c r="L691" i="15" s="1"/>
  <c r="L695" i="1"/>
  <c r="L692" i="15" s="1"/>
  <c r="L696" i="1"/>
  <c r="L693" i="15" s="1"/>
  <c r="L697" i="1"/>
  <c r="L694" i="15" s="1"/>
  <c r="L698" i="1"/>
  <c r="L695" i="15" s="1"/>
  <c r="M698" i="1"/>
  <c r="M695" i="15" s="1"/>
  <c r="N698" i="1"/>
  <c r="N695" i="15" s="1"/>
  <c r="O698" i="1"/>
  <c r="O695" i="15" s="1"/>
  <c r="P698" i="1"/>
  <c r="P695" i="15" s="1"/>
  <c r="L699" i="1"/>
  <c r="L696" i="15" s="1"/>
  <c r="L700" i="1"/>
  <c r="L697" i="15" s="1"/>
  <c r="L701" i="1"/>
  <c r="L698" i="15" s="1"/>
  <c r="L702" i="1"/>
  <c r="L699" i="15" s="1"/>
  <c r="L703" i="1"/>
  <c r="L700" i="15" s="1"/>
  <c r="L704" i="1"/>
  <c r="L701" i="15" s="1"/>
  <c r="L705" i="1"/>
  <c r="L702" i="15" s="1"/>
  <c r="L706" i="1"/>
  <c r="L703" i="15" s="1"/>
  <c r="L707" i="1"/>
  <c r="L704" i="15" s="1"/>
  <c r="L708" i="1"/>
  <c r="L705" i="15" s="1"/>
  <c r="M708" i="1"/>
  <c r="M705" i="15" s="1"/>
  <c r="N708" i="1"/>
  <c r="N705" i="15" s="1"/>
  <c r="O708" i="1"/>
  <c r="O705" i="15" s="1"/>
  <c r="P708" i="1"/>
  <c r="P705" i="15" s="1"/>
  <c r="L709" i="1"/>
  <c r="L706" i="15" s="1"/>
  <c r="L710" i="1"/>
  <c r="L707" i="15" s="1"/>
  <c r="L711" i="1"/>
  <c r="L708" i="15" s="1"/>
  <c r="L712" i="1"/>
  <c r="L709" i="15" s="1"/>
  <c r="L713" i="1"/>
  <c r="L710" i="15" s="1"/>
  <c r="L714" i="1"/>
  <c r="L711" i="15" s="1"/>
  <c r="L715" i="1"/>
  <c r="L712" i="15" s="1"/>
  <c r="L716" i="1"/>
  <c r="L713" i="15" s="1"/>
  <c r="M716" i="1"/>
  <c r="M713" i="15" s="1"/>
  <c r="N716" i="1"/>
  <c r="N713" i="15" s="1"/>
  <c r="O716" i="1"/>
  <c r="O713" i="15" s="1"/>
  <c r="P716" i="1"/>
  <c r="P713" i="15" s="1"/>
  <c r="L717" i="1"/>
  <c r="L714" i="15" s="1"/>
  <c r="L718" i="1"/>
  <c r="L715" i="15" s="1"/>
  <c r="L719" i="1"/>
  <c r="L716" i="15" s="1"/>
  <c r="L720" i="1"/>
  <c r="L717" i="15" s="1"/>
  <c r="L721" i="1"/>
  <c r="L718" i="15" s="1"/>
  <c r="L722" i="1"/>
  <c r="L719" i="15" s="1"/>
  <c r="L723" i="1"/>
  <c r="L720" i="15" s="1"/>
  <c r="M723" i="1"/>
  <c r="M720" i="15" s="1"/>
  <c r="N723" i="1"/>
  <c r="N720" i="15" s="1"/>
  <c r="O723" i="1"/>
  <c r="O720" i="15" s="1"/>
  <c r="P723" i="1"/>
  <c r="P720" i="15" s="1"/>
  <c r="L724" i="1"/>
  <c r="L721" i="15" s="1"/>
  <c r="L725" i="1"/>
  <c r="L722" i="15" s="1"/>
  <c r="L726" i="1"/>
  <c r="L723" i="15" s="1"/>
  <c r="L727" i="1"/>
  <c r="L724" i="15" s="1"/>
  <c r="L728" i="1"/>
  <c r="L725" i="15" s="1"/>
  <c r="L729" i="1"/>
  <c r="L726" i="15" s="1"/>
  <c r="L730" i="1"/>
  <c r="L727" i="15" s="1"/>
  <c r="L731" i="1"/>
  <c r="L728" i="15" s="1"/>
  <c r="L732" i="1"/>
  <c r="L729" i="15" s="1"/>
  <c r="M732" i="1"/>
  <c r="M729" i="15" s="1"/>
  <c r="N732" i="1"/>
  <c r="N729" i="15" s="1"/>
  <c r="O732" i="1"/>
  <c r="O729" i="15" s="1"/>
  <c r="P732" i="1"/>
  <c r="P729" i="15" s="1"/>
  <c r="L733" i="1"/>
  <c r="L730" i="15" s="1"/>
  <c r="L734" i="1"/>
  <c r="L731" i="15" s="1"/>
  <c r="L735" i="1"/>
  <c r="L732" i="15" s="1"/>
  <c r="L736" i="1"/>
  <c r="L733" i="15" s="1"/>
  <c r="L737" i="1"/>
  <c r="L734" i="15" s="1"/>
  <c r="L739" i="1"/>
  <c r="L736" i="15" s="1"/>
  <c r="L740" i="1"/>
  <c r="L737" i="15" s="1"/>
  <c r="L741" i="1"/>
  <c r="L738" i="15" s="1"/>
  <c r="L742" i="1"/>
  <c r="L739" i="15" s="1"/>
  <c r="M742" i="1"/>
  <c r="M739" i="15" s="1"/>
  <c r="N742" i="1"/>
  <c r="N739" i="15" s="1"/>
  <c r="O742" i="1"/>
  <c r="O739" i="15" s="1"/>
  <c r="P742" i="1"/>
  <c r="P739" i="15" s="1"/>
  <c r="L743" i="1"/>
  <c r="L740" i="15" s="1"/>
  <c r="L744" i="1"/>
  <c r="L741" i="15" s="1"/>
  <c r="L745" i="1"/>
  <c r="L742" i="15" s="1"/>
  <c r="L746" i="1"/>
  <c r="L743" i="15" s="1"/>
  <c r="L747" i="1"/>
  <c r="L744" i="15" s="1"/>
  <c r="L748" i="1"/>
  <c r="L745" i="15" s="1"/>
  <c r="L749" i="1"/>
  <c r="L746" i="15" s="1"/>
  <c r="L750" i="1"/>
  <c r="L747" i="15" s="1"/>
  <c r="L751" i="1"/>
  <c r="L748" i="15" s="1"/>
  <c r="L752" i="1"/>
  <c r="L749" i="15" s="1"/>
  <c r="L753" i="1"/>
  <c r="L750" i="15" s="1"/>
  <c r="L754" i="1"/>
  <c r="L751" i="15" s="1"/>
  <c r="L755" i="1"/>
  <c r="L752" i="15" s="1"/>
  <c r="L756" i="1"/>
  <c r="L753" i="15" s="1"/>
  <c r="L757" i="1"/>
  <c r="L754" i="15" s="1"/>
  <c r="L758" i="1"/>
  <c r="L755" i="15" s="1"/>
  <c r="L759" i="1"/>
  <c r="L756" i="15" s="1"/>
  <c r="M759" i="1"/>
  <c r="M756" i="15" s="1"/>
  <c r="N759" i="1"/>
  <c r="N756" i="15" s="1"/>
  <c r="O759" i="1"/>
  <c r="O756" i="15" s="1"/>
  <c r="P759" i="1"/>
  <c r="P756" i="15" s="1"/>
  <c r="L760" i="1"/>
  <c r="L757" i="15" s="1"/>
  <c r="L761" i="1"/>
  <c r="L758" i="15" s="1"/>
  <c r="L762" i="1"/>
  <c r="L759" i="15" s="1"/>
  <c r="L763" i="1"/>
  <c r="L760" i="15" s="1"/>
  <c r="L764" i="1"/>
  <c r="L761" i="15" s="1"/>
  <c r="L765" i="1"/>
  <c r="L762" i="15" s="1"/>
  <c r="L766" i="1"/>
  <c r="L763" i="15" s="1"/>
  <c r="L767" i="1"/>
  <c r="L764" i="15" s="1"/>
  <c r="L768" i="1"/>
  <c r="L765" i="15" s="1"/>
  <c r="L769" i="1"/>
  <c r="L766" i="15" s="1"/>
  <c r="M769" i="1"/>
  <c r="M766" i="15" s="1"/>
  <c r="N769" i="1"/>
  <c r="N766" i="15" s="1"/>
  <c r="O769" i="1"/>
  <c r="O766" i="15" s="1"/>
  <c r="P769" i="1"/>
  <c r="P766" i="15" s="1"/>
  <c r="L770" i="1"/>
  <c r="L767" i="15" s="1"/>
  <c r="L771" i="1"/>
  <c r="L768" i="15" s="1"/>
  <c r="L772" i="1"/>
  <c r="L769" i="15" s="1"/>
  <c r="L773" i="1"/>
  <c r="L770" i="15" s="1"/>
  <c r="L774" i="1"/>
  <c r="L771" i="15" s="1"/>
  <c r="L775" i="1"/>
  <c r="L772" i="15" s="1"/>
  <c r="L776" i="1"/>
  <c r="L773" i="15" s="1"/>
  <c r="L777" i="1"/>
  <c r="L774" i="15" s="1"/>
  <c r="L778" i="1"/>
  <c r="L775" i="15" s="1"/>
  <c r="L779" i="1"/>
  <c r="L776" i="15" s="1"/>
  <c r="M779" i="1"/>
  <c r="M776" i="15" s="1"/>
  <c r="N779" i="1"/>
  <c r="N776" i="15" s="1"/>
  <c r="O779" i="1"/>
  <c r="O776" i="15" s="1"/>
  <c r="P779" i="1"/>
  <c r="P776" i="15" s="1"/>
  <c r="L780" i="1"/>
  <c r="L777" i="15" s="1"/>
  <c r="L781" i="1"/>
  <c r="L778" i="15" s="1"/>
  <c r="L782" i="1"/>
  <c r="L779" i="15" s="1"/>
  <c r="L783" i="1"/>
  <c r="L780" i="15" s="1"/>
  <c r="L784" i="1"/>
  <c r="L781" i="15" s="1"/>
  <c r="L785" i="1"/>
  <c r="L9" i="1"/>
  <c r="L435" i="1" l="1"/>
  <c r="L432" i="15" s="1"/>
  <c r="L444" i="15"/>
  <c r="L432" i="1"/>
  <c r="L429" i="15" s="1"/>
  <c r="L446" i="1"/>
  <c r="L443" i="15" s="1"/>
  <c r="L443" i="1"/>
  <c r="L440" i="15" s="1"/>
  <c r="L440" i="1"/>
  <c r="L437" i="15" s="1"/>
  <c r="L437" i="1"/>
  <c r="L434" i="15" s="1"/>
  <c r="L434" i="1"/>
  <c r="L431" i="15" s="1"/>
  <c r="L438" i="1"/>
  <c r="L435" i="15" s="1"/>
  <c r="L445" i="1"/>
  <c r="L442" i="15" s="1"/>
  <c r="L442" i="1"/>
  <c r="L439" i="15" s="1"/>
  <c r="L436" i="1"/>
  <c r="L433" i="15" s="1"/>
  <c r="L439" i="1"/>
  <c r="L436" i="15" s="1"/>
  <c r="L433" i="1"/>
  <c r="L430" i="15" s="1"/>
  <c r="L444" i="1"/>
  <c r="L441" i="15" s="1"/>
  <c r="L441" i="1"/>
  <c r="L438" i="15" s="1"/>
  <c r="L430" i="1" l="1"/>
  <c r="M33" i="13"/>
  <c r="F33" i="13"/>
  <c r="K15" i="1"/>
  <c r="K12" i="15" s="1"/>
  <c r="K26" i="1"/>
  <c r="K23" i="15" s="1"/>
  <c r="K36" i="1"/>
  <c r="K33" i="15" s="1"/>
  <c r="K45" i="1"/>
  <c r="K42" i="15" s="1"/>
  <c r="K52" i="1"/>
  <c r="K49" i="15" s="1"/>
  <c r="K62" i="1"/>
  <c r="K59" i="15" s="1"/>
  <c r="K66" i="1"/>
  <c r="K63" i="15" s="1"/>
  <c r="K74" i="1"/>
  <c r="K71" i="15" s="1"/>
  <c r="K82" i="1"/>
  <c r="K79" i="15" s="1"/>
  <c r="K91" i="1"/>
  <c r="K88" i="15" s="1"/>
  <c r="K101" i="1"/>
  <c r="K98" i="15" s="1"/>
  <c r="K110" i="1"/>
  <c r="K107" i="15" s="1"/>
  <c r="K118" i="1"/>
  <c r="K115" i="15" s="1"/>
  <c r="K128" i="1"/>
  <c r="K125" i="15" s="1"/>
  <c r="K136" i="1"/>
  <c r="K133" i="15" s="1"/>
  <c r="K148" i="1"/>
  <c r="K145" i="15" s="1"/>
  <c r="K159" i="1"/>
  <c r="K156" i="15" s="1"/>
  <c r="K167" i="1"/>
  <c r="K164" i="15" s="1"/>
  <c r="K177" i="1"/>
  <c r="K174" i="15" s="1"/>
  <c r="K182" i="1"/>
  <c r="K179" i="15" s="1"/>
  <c r="K188" i="1"/>
  <c r="K185" i="15" s="1"/>
  <c r="K199" i="1"/>
  <c r="K196" i="15" s="1"/>
  <c r="K208" i="1"/>
  <c r="K205" i="15" s="1"/>
  <c r="K215" i="1"/>
  <c r="K212" i="15" s="1"/>
  <c r="K228" i="1"/>
  <c r="K225" i="15" s="1"/>
  <c r="K242" i="1"/>
  <c r="K239" i="15" s="1"/>
  <c r="K252" i="1"/>
  <c r="K249" i="15" s="1"/>
  <c r="K263" i="1"/>
  <c r="K260" i="15" s="1"/>
  <c r="K274" i="1"/>
  <c r="K271" i="15" s="1"/>
  <c r="K289" i="1"/>
  <c r="K286" i="15" s="1"/>
  <c r="K308" i="1"/>
  <c r="K305" i="15" s="1"/>
  <c r="K314" i="1"/>
  <c r="K311" i="15" s="1"/>
  <c r="K323" i="1"/>
  <c r="K320" i="15" s="1"/>
  <c r="K330" i="1"/>
  <c r="K327" i="15" s="1"/>
  <c r="K337" i="1"/>
  <c r="K334" i="15" s="1"/>
  <c r="K346" i="1"/>
  <c r="K343" i="15" s="1"/>
  <c r="K353" i="1"/>
  <c r="K350" i="15" s="1"/>
  <c r="K358" i="1"/>
  <c r="K355" i="15" s="1"/>
  <c r="K369" i="1"/>
  <c r="K366" i="15" s="1"/>
  <c r="K381" i="1"/>
  <c r="K378" i="15" s="1"/>
  <c r="K398" i="1"/>
  <c r="K395" i="15" s="1"/>
  <c r="K405" i="1"/>
  <c r="K402" i="15" s="1"/>
  <c r="K411" i="1"/>
  <c r="K408" i="15" s="1"/>
  <c r="K429" i="1"/>
  <c r="K426" i="15" s="1"/>
  <c r="K448" i="1"/>
  <c r="K445" i="15" s="1"/>
  <c r="K457" i="1"/>
  <c r="K454" i="15" s="1"/>
  <c r="K463" i="1"/>
  <c r="K460" i="15" s="1"/>
  <c r="K472" i="1"/>
  <c r="K469" i="15" s="1"/>
  <c r="K478" i="1"/>
  <c r="K475" i="15" s="1"/>
  <c r="K492" i="1"/>
  <c r="K489" i="15" s="1"/>
  <c r="K502" i="1"/>
  <c r="K499" i="15" s="1"/>
  <c r="K510" i="1"/>
  <c r="K507" i="15" s="1"/>
  <c r="K520" i="1"/>
  <c r="K517" i="15" s="1"/>
  <c r="K525" i="1"/>
  <c r="K522" i="15" s="1"/>
  <c r="K534" i="1"/>
  <c r="K531" i="15" s="1"/>
  <c r="K540" i="1"/>
  <c r="K537" i="15" s="1"/>
  <c r="K546" i="1"/>
  <c r="K543" i="15" s="1"/>
  <c r="K560" i="1"/>
  <c r="K557" i="15" s="1"/>
  <c r="K568" i="1"/>
  <c r="K565" i="15" s="1"/>
  <c r="K575" i="1"/>
  <c r="K572" i="15" s="1"/>
  <c r="K584" i="1"/>
  <c r="K581" i="15" s="1"/>
  <c r="K597" i="1"/>
  <c r="K594" i="15" s="1"/>
  <c r="K607" i="1"/>
  <c r="K604" i="15" s="1"/>
  <c r="K613" i="1"/>
  <c r="K610" i="15" s="1"/>
  <c r="K625" i="1"/>
  <c r="K622" i="15" s="1"/>
  <c r="K630" i="1"/>
  <c r="K627" i="15" s="1"/>
  <c r="K638" i="1"/>
  <c r="K635" i="15" s="1"/>
  <c r="K648" i="1"/>
  <c r="K645" i="15" s="1"/>
  <c r="K649" i="1"/>
  <c r="K646" i="15" s="1"/>
  <c r="K655" i="1"/>
  <c r="K652" i="15" s="1"/>
  <c r="K665" i="1"/>
  <c r="K662" i="15" s="1"/>
  <c r="K675" i="1"/>
  <c r="K672" i="15" s="1"/>
  <c r="K685" i="1"/>
  <c r="K682" i="15" s="1"/>
  <c r="K693" i="1"/>
  <c r="K690" i="15" s="1"/>
  <c r="K698" i="1"/>
  <c r="K695" i="15" s="1"/>
  <c r="K708" i="1"/>
  <c r="K705" i="15" s="1"/>
  <c r="K716" i="1"/>
  <c r="K713" i="15" s="1"/>
  <c r="K723" i="1"/>
  <c r="K720" i="15" s="1"/>
  <c r="K732" i="1"/>
  <c r="K729" i="15" s="1"/>
  <c r="K742" i="1"/>
  <c r="K739" i="15" s="1"/>
  <c r="K759" i="1"/>
  <c r="K756" i="15" s="1"/>
  <c r="K769" i="1"/>
  <c r="K766" i="15" s="1"/>
  <c r="K779" i="1"/>
  <c r="K776" i="15" s="1"/>
  <c r="L431" i="1" l="1"/>
  <c r="L428" i="15" s="1"/>
  <c r="L427" i="15"/>
  <c r="L6" i="15"/>
  <c r="H6" i="15"/>
  <c r="P738" i="1" l="1"/>
  <c r="P735" i="15" s="1"/>
  <c r="O738" i="1"/>
  <c r="O735" i="15" s="1"/>
  <c r="N738" i="1"/>
  <c r="N735" i="15" s="1"/>
  <c r="M738" i="1"/>
  <c r="M735" i="15" s="1"/>
  <c r="K738" i="1"/>
  <c r="E6" i="15"/>
  <c r="Q738" i="1" l="1"/>
  <c r="K735" i="15"/>
  <c r="R738" i="1"/>
  <c r="R735" i="15" s="1"/>
  <c r="Q735" i="15"/>
  <c r="P78" i="1"/>
  <c r="P75" i="15" s="1"/>
  <c r="P230" i="1"/>
  <c r="P227" i="15" s="1"/>
  <c r="P408" i="1"/>
  <c r="P405" i="15" s="1"/>
  <c r="P10" i="1"/>
  <c r="P7" i="15" s="1"/>
  <c r="P551" i="1"/>
  <c r="P548" i="15" s="1"/>
  <c r="P81" i="1"/>
  <c r="P78" i="15" s="1"/>
  <c r="P11" i="1"/>
  <c r="P8" i="15" s="1"/>
  <c r="P12" i="1"/>
  <c r="P9" i="15" s="1"/>
  <c r="P633" i="1"/>
  <c r="P630" i="15" s="1"/>
  <c r="P201" i="1"/>
  <c r="P198" i="15" s="1"/>
  <c r="P376" i="1"/>
  <c r="P373" i="15" s="1"/>
  <c r="P14" i="1"/>
  <c r="P11" i="15" s="1"/>
  <c r="P374" i="1"/>
  <c r="P371" i="15" s="1"/>
  <c r="P449" i="1"/>
  <c r="P446" i="15" s="1"/>
  <c r="P16" i="1"/>
  <c r="P13" i="15" s="1"/>
  <c r="P595" i="1"/>
  <c r="P592" i="15" s="1"/>
  <c r="P229" i="1"/>
  <c r="P226" i="15" s="1"/>
  <c r="P585" i="1"/>
  <c r="P582" i="15" s="1"/>
  <c r="P17" i="1"/>
  <c r="P14" i="15" s="1"/>
  <c r="P632" i="1"/>
  <c r="P629" i="15" s="1"/>
  <c r="P511" i="1"/>
  <c r="P508" i="15" s="1"/>
  <c r="P555" i="1"/>
  <c r="P552" i="15" s="1"/>
  <c r="P18" i="1"/>
  <c r="P15" i="15" s="1"/>
  <c r="P131" i="1"/>
  <c r="P128" i="15" s="1"/>
  <c r="P205" i="1"/>
  <c r="P202" i="15" s="1"/>
  <c r="P19" i="1"/>
  <c r="P16" i="15" s="1"/>
  <c r="P631" i="1"/>
  <c r="P628" i="15" s="1"/>
  <c r="P227" i="1"/>
  <c r="P224" i="15" s="1"/>
  <c r="P27" i="1"/>
  <c r="P24" i="15" s="1"/>
  <c r="P592" i="1"/>
  <c r="P589" i="15" s="1"/>
  <c r="P132" i="1"/>
  <c r="P129" i="15" s="1"/>
  <c r="P483" i="1"/>
  <c r="P480" i="15" s="1"/>
  <c r="P73" i="1"/>
  <c r="P70" i="15" s="1"/>
  <c r="P553" i="1"/>
  <c r="P550" i="15" s="1"/>
  <c r="P135" i="1"/>
  <c r="P132" i="15" s="1"/>
  <c r="P629" i="1"/>
  <c r="P626" i="15" s="1"/>
  <c r="P33" i="1"/>
  <c r="P30" i="15" s="1"/>
  <c r="P162" i="1"/>
  <c r="P159" i="15" s="1"/>
  <c r="P139" i="1"/>
  <c r="P136" i="15" s="1"/>
  <c r="P542" i="1"/>
  <c r="P539" i="15" s="1"/>
  <c r="P35" i="1"/>
  <c r="P32" i="15" s="1"/>
  <c r="P37" i="1"/>
  <c r="P34" i="15" s="1"/>
  <c r="P141" i="1"/>
  <c r="P138" i="15" s="1"/>
  <c r="P38" i="1"/>
  <c r="P35" i="15" s="1"/>
  <c r="P20" i="1"/>
  <c r="P17" i="15" s="1"/>
  <c r="P39" i="1"/>
  <c r="P36" i="15" s="1"/>
  <c r="P552" i="1"/>
  <c r="P549" i="15" s="1"/>
  <c r="P143" i="1"/>
  <c r="P140" i="15" s="1"/>
  <c r="P42" i="1"/>
  <c r="P39" i="15" s="1"/>
  <c r="P628" i="1"/>
  <c r="P625" i="15" s="1"/>
  <c r="P43" i="1"/>
  <c r="P40" i="15" s="1"/>
  <c r="P226" i="1"/>
  <c r="P223" i="15" s="1"/>
  <c r="P44" i="1"/>
  <c r="P41" i="15" s="1"/>
  <c r="P373" i="1"/>
  <c r="P370" i="15" s="1"/>
  <c r="P144" i="1"/>
  <c r="P141" i="15" s="1"/>
  <c r="P50" i="1"/>
  <c r="P47" i="15" s="1"/>
  <c r="P249" i="1"/>
  <c r="P246" i="15" s="1"/>
  <c r="P51" i="1"/>
  <c r="P48" i="15" s="1"/>
  <c r="P410" i="1"/>
  <c r="P407" i="15" s="1"/>
  <c r="P54" i="1"/>
  <c r="P51" i="15" s="1"/>
  <c r="P627" i="1"/>
  <c r="P624" i="15" s="1"/>
  <c r="P548" i="1"/>
  <c r="P545" i="15" s="1"/>
  <c r="P56" i="1"/>
  <c r="P53" i="15" s="1"/>
  <c r="P254" i="1"/>
  <c r="P251" i="15" s="1"/>
  <c r="P57" i="1"/>
  <c r="P54" i="15" s="1"/>
  <c r="P156" i="1"/>
  <c r="P153" i="15" s="1"/>
  <c r="P58" i="1"/>
  <c r="P55" i="15" s="1"/>
  <c r="P304" i="1"/>
  <c r="P301" i="15" s="1"/>
  <c r="P501" i="1"/>
  <c r="P498" i="15" s="1"/>
  <c r="P257" i="1"/>
  <c r="P254" i="15" s="1"/>
  <c r="P60" i="1"/>
  <c r="P57" i="15" s="1"/>
  <c r="P191" i="1"/>
  <c r="P188" i="15" s="1"/>
  <c r="P225" i="1"/>
  <c r="P222" i="15" s="1"/>
  <c r="P626" i="1"/>
  <c r="P623" i="15" s="1"/>
  <c r="P370" i="1"/>
  <c r="P367" i="15" s="1"/>
  <c r="P547" i="1"/>
  <c r="P544" i="15" s="1"/>
  <c r="P193" i="1"/>
  <c r="P190" i="15" s="1"/>
  <c r="P69" i="1"/>
  <c r="P66" i="15" s="1"/>
  <c r="P258" i="1"/>
  <c r="P255" i="15" s="1"/>
  <c r="P70" i="1"/>
  <c r="P67" i="15" s="1"/>
  <c r="P624" i="1"/>
  <c r="P621" i="15" s="1"/>
  <c r="P21" i="1"/>
  <c r="P18" i="15" s="1"/>
  <c r="P194" i="1"/>
  <c r="P191" i="15" s="1"/>
  <c r="P214" i="1"/>
  <c r="P211" i="15" s="1"/>
  <c r="P72" i="1"/>
  <c r="P69" i="15" s="1"/>
  <c r="P623" i="1"/>
  <c r="P620" i="15" s="1"/>
  <c r="P203" i="1"/>
  <c r="P200" i="15" s="1"/>
  <c r="P197" i="1"/>
  <c r="P194" i="15" s="1"/>
  <c r="P198" i="1"/>
  <c r="P195" i="15" s="1"/>
  <c r="P77" i="1"/>
  <c r="P74" i="15" s="1"/>
  <c r="P371" i="1"/>
  <c r="P368" i="15" s="1"/>
  <c r="P262" i="1"/>
  <c r="P259" i="15" s="1"/>
  <c r="P184" i="1"/>
  <c r="P181" i="15" s="1"/>
  <c r="P509" i="1"/>
  <c r="P506" i="15" s="1"/>
  <c r="P622" i="1"/>
  <c r="P619" i="15" s="1"/>
  <c r="P124" i="1"/>
  <c r="P121" i="15" s="1"/>
  <c r="P248" i="1"/>
  <c r="P245" i="15" s="1"/>
  <c r="P22" i="1"/>
  <c r="P19" i="15" s="1"/>
  <c r="P536" i="1"/>
  <c r="P533" i="15" s="1"/>
  <c r="P245" i="1"/>
  <c r="P242" i="15" s="1"/>
  <c r="P130" i="1"/>
  <c r="P127" i="15" s="1"/>
  <c r="P80" i="1"/>
  <c r="P77" i="15" s="1"/>
  <c r="P529" i="1"/>
  <c r="P526" i="15" s="1"/>
  <c r="P283" i="1"/>
  <c r="P280" i="15" s="1"/>
  <c r="P621" i="1"/>
  <c r="P618" i="15" s="1"/>
  <c r="P137" i="1"/>
  <c r="P134" i="15" s="1"/>
  <c r="P537" i="1"/>
  <c r="P534" i="15" s="1"/>
  <c r="P23" i="1"/>
  <c r="P20" i="15" s="1"/>
  <c r="P528" i="1"/>
  <c r="P525" i="15" s="1"/>
  <c r="P261" i="1"/>
  <c r="P258" i="15" s="1"/>
  <c r="P620" i="1"/>
  <c r="P617" i="15" s="1"/>
  <c r="P142" i="1"/>
  <c r="P139" i="15" s="1"/>
  <c r="P508" i="1"/>
  <c r="P505" i="15" s="1"/>
  <c r="P157" i="1"/>
  <c r="P154" i="15" s="1"/>
  <c r="P416" i="1"/>
  <c r="P413" i="15" s="1"/>
  <c r="P123" i="1"/>
  <c r="P120" i="15" s="1"/>
  <c r="P24" i="1"/>
  <c r="P21" i="15" s="1"/>
  <c r="P190" i="1"/>
  <c r="P187" i="15" s="1"/>
  <c r="P364" i="1"/>
  <c r="P361" i="15" s="1"/>
  <c r="P192" i="1"/>
  <c r="P189" i="15" s="1"/>
  <c r="P224" i="1"/>
  <c r="P221" i="15" s="1"/>
  <c r="P209" i="1"/>
  <c r="P206" i="15" s="1"/>
  <c r="P619" i="1"/>
  <c r="P616" i="15" s="1"/>
  <c r="P196" i="1"/>
  <c r="P193" i="15" s="1"/>
  <c r="P272" i="1"/>
  <c r="P269" i="15" s="1"/>
  <c r="P260" i="1"/>
  <c r="P257" i="15" s="1"/>
  <c r="P276" i="1"/>
  <c r="P273" i="15" s="1"/>
  <c r="P277" i="1"/>
  <c r="P274" i="15" s="1"/>
  <c r="P281" i="1"/>
  <c r="P278" i="15" s="1"/>
  <c r="P244" i="1"/>
  <c r="P241" i="15" s="1"/>
  <c r="P247" i="1"/>
  <c r="P244" i="15" s="1"/>
  <c r="P25" i="1"/>
  <c r="P22" i="15" s="1"/>
  <c r="P479" i="1"/>
  <c r="P476" i="15" s="1"/>
  <c r="P284" i="1"/>
  <c r="P281" i="15" s="1"/>
  <c r="P377" i="1"/>
  <c r="P374" i="15" s="1"/>
  <c r="P618" i="1"/>
  <c r="P615" i="15" s="1"/>
  <c r="P253" i="1"/>
  <c r="P250" i="15" s="1"/>
  <c r="P158" i="1"/>
  <c r="P155" i="15" s="1"/>
  <c r="P28" i="1"/>
  <c r="P25" i="15" s="1"/>
  <c r="P255" i="1"/>
  <c r="P252" i="15" s="1"/>
  <c r="P523" i="1"/>
  <c r="P520" i="15" s="1"/>
  <c r="P163" i="1"/>
  <c r="P160" i="15" s="1"/>
  <c r="P362" i="1"/>
  <c r="P359" i="15" s="1"/>
  <c r="P29" i="1"/>
  <c r="P26" i="15" s="1"/>
  <c r="P617" i="1"/>
  <c r="P614" i="15" s="1"/>
  <c r="P294" i="1"/>
  <c r="P291" i="15" s="1"/>
  <c r="P295" i="1"/>
  <c r="P292" i="15" s="1"/>
  <c r="P352" i="1"/>
  <c r="P349" i="15" s="1"/>
  <c r="P299" i="1"/>
  <c r="P296" i="15" s="1"/>
  <c r="P300" i="1"/>
  <c r="P297" i="15" s="1"/>
  <c r="P273" i="1"/>
  <c r="P270" i="15" s="1"/>
  <c r="P616" i="1"/>
  <c r="P613" i="15" s="1"/>
  <c r="P30" i="1"/>
  <c r="P27" i="15" s="1"/>
  <c r="P223" i="1"/>
  <c r="P220" i="15" s="1"/>
  <c r="P302" i="1"/>
  <c r="P299" i="15" s="1"/>
  <c r="P278" i="1"/>
  <c r="P275" i="15" s="1"/>
  <c r="P303" i="1"/>
  <c r="P300" i="15" s="1"/>
  <c r="P280" i="1"/>
  <c r="P277" i="15" s="1"/>
  <c r="P615" i="1"/>
  <c r="P612" i="15" s="1"/>
  <c r="P213" i="1"/>
  <c r="P210" i="15" s="1"/>
  <c r="P614" i="1"/>
  <c r="P611" i="15" s="1"/>
  <c r="P423" i="1"/>
  <c r="P420" i="15" s="1"/>
  <c r="P351" i="1"/>
  <c r="P348" i="15" s="1"/>
  <c r="P32" i="1"/>
  <c r="P29" i="15" s="1"/>
  <c r="P178" i="1"/>
  <c r="P175" i="15" s="1"/>
  <c r="P301" i="1"/>
  <c r="P298" i="15" s="1"/>
  <c r="P612" i="1"/>
  <c r="P609" i="15" s="1"/>
  <c r="P312" i="1"/>
  <c r="P309" i="15" s="1"/>
  <c r="P125" i="1"/>
  <c r="P122" i="15" s="1"/>
  <c r="P695" i="1"/>
  <c r="P692" i="15" s="1"/>
  <c r="P594" i="1"/>
  <c r="P591" i="15" s="1"/>
  <c r="P498" i="1"/>
  <c r="P495" i="15" s="1"/>
  <c r="P34" i="1"/>
  <c r="P31" i="15" s="1"/>
  <c r="P166" i="1"/>
  <c r="P163" i="15" s="1"/>
  <c r="P320" i="1"/>
  <c r="P317" i="15" s="1"/>
  <c r="P321" i="1"/>
  <c r="P318" i="15" s="1"/>
  <c r="P524" i="1"/>
  <c r="P521" i="15" s="1"/>
  <c r="P324" i="1"/>
  <c r="P321" i="15" s="1"/>
  <c r="P329" i="1"/>
  <c r="P326" i="15" s="1"/>
  <c r="P325" i="1"/>
  <c r="P322" i="15" s="1"/>
  <c r="P338" i="1"/>
  <c r="P335" i="15" s="1"/>
  <c r="P326" i="1"/>
  <c r="P323" i="15" s="1"/>
  <c r="P160" i="1"/>
  <c r="P157" i="15" s="1"/>
  <c r="P611" i="1"/>
  <c r="P608" i="15" s="1"/>
  <c r="P587" i="1"/>
  <c r="P584" i="15" s="1"/>
  <c r="P298" i="1"/>
  <c r="P295" i="15" s="1"/>
  <c r="P127" i="1"/>
  <c r="P124" i="15" s="1"/>
  <c r="P355" i="1"/>
  <c r="P352" i="15" s="1"/>
  <c r="P200" i="1"/>
  <c r="P197" i="15" s="1"/>
  <c r="P360" i="1"/>
  <c r="P357" i="15" s="1"/>
  <c r="P292" i="1"/>
  <c r="P289" i="15" s="1"/>
  <c r="P129" i="1"/>
  <c r="P126" i="15" s="1"/>
  <c r="P365" i="1"/>
  <c r="P362" i="15" s="1"/>
  <c r="P366" i="1"/>
  <c r="P363" i="15" s="1"/>
  <c r="P222" i="1"/>
  <c r="P219" i="15" s="1"/>
  <c r="P582" i="1"/>
  <c r="P579" i="15" s="1"/>
  <c r="P344" i="1"/>
  <c r="P341" i="15" s="1"/>
  <c r="P345" i="1"/>
  <c r="P342" i="15" s="1"/>
  <c r="P610" i="1"/>
  <c r="P607" i="15" s="1"/>
  <c r="P168" i="1"/>
  <c r="P165" i="15" s="1"/>
  <c r="P609" i="1"/>
  <c r="P606" i="15" s="1"/>
  <c r="P425" i="1"/>
  <c r="P422" i="15" s="1"/>
  <c r="P386" i="1"/>
  <c r="P383" i="15" s="1"/>
  <c r="P40" i="1"/>
  <c r="P37" i="15" s="1"/>
  <c r="P390" i="1"/>
  <c r="P387" i="15" s="1"/>
  <c r="P608" i="1"/>
  <c r="P605" i="15" s="1"/>
  <c r="P265" i="1"/>
  <c r="P262" i="15" s="1"/>
  <c r="P41" i="1"/>
  <c r="P38" i="15" s="1"/>
  <c r="P481" i="1"/>
  <c r="P478" i="15" s="1"/>
  <c r="P221" i="1"/>
  <c r="P218" i="15" s="1"/>
  <c r="P402" i="1"/>
  <c r="P399" i="15" s="1"/>
  <c r="P309" i="1"/>
  <c r="P306" i="15" s="1"/>
  <c r="P606" i="1"/>
  <c r="P603" i="15" s="1"/>
  <c r="P165" i="1"/>
  <c r="P162" i="15" s="1"/>
  <c r="P361" i="1"/>
  <c r="P358" i="15" s="1"/>
  <c r="P521" i="1"/>
  <c r="P518" i="15" s="1"/>
  <c r="P421" i="1"/>
  <c r="P418" i="15" s="1"/>
  <c r="P133" i="1"/>
  <c r="P130" i="15" s="1"/>
  <c r="P424" i="1"/>
  <c r="P421" i="15" s="1"/>
  <c r="P195" i="1"/>
  <c r="P192" i="15" s="1"/>
  <c r="P605" i="1"/>
  <c r="P602" i="15" s="1"/>
  <c r="P47" i="1"/>
  <c r="P44" i="15" s="1"/>
  <c r="P447" i="1"/>
  <c r="P444" i="15" s="1"/>
  <c r="P164" i="1"/>
  <c r="P161" i="15" s="1"/>
  <c r="P604" i="1"/>
  <c r="P601" i="15" s="1"/>
  <c r="P311" i="1"/>
  <c r="P308" i="15" s="1"/>
  <c r="P455" i="1"/>
  <c r="P452" i="15" s="1"/>
  <c r="P458" i="1"/>
  <c r="P455" i="15" s="1"/>
  <c r="P459" i="1"/>
  <c r="P456" i="15" s="1"/>
  <c r="P460" i="1"/>
  <c r="P457" i="15" s="1"/>
  <c r="P461" i="1"/>
  <c r="P458" i="15" s="1"/>
  <c r="P462" i="1"/>
  <c r="P459" i="15" s="1"/>
  <c r="P204" i="1"/>
  <c r="P201" i="15" s="1"/>
  <c r="P388" i="1"/>
  <c r="P385" i="15" s="1"/>
  <c r="P220" i="1"/>
  <c r="P217" i="15" s="1"/>
  <c r="P603" i="1"/>
  <c r="P600" i="15" s="1"/>
  <c r="P389" i="1"/>
  <c r="P386" i="15" s="1"/>
  <c r="P134" i="1"/>
  <c r="P131" i="15" s="1"/>
  <c r="P469" i="1"/>
  <c r="P466" i="15" s="1"/>
  <c r="P393" i="1"/>
  <c r="P390" i="15" s="1"/>
  <c r="P491" i="1"/>
  <c r="P488" i="15" s="1"/>
  <c r="P602" i="1"/>
  <c r="P599" i="15" s="1"/>
  <c r="P49" i="1"/>
  <c r="P46" i="15" s="1"/>
  <c r="P212" i="1"/>
  <c r="P209" i="15" s="1"/>
  <c r="P404" i="1"/>
  <c r="P401" i="15" s="1"/>
  <c r="P176" i="1"/>
  <c r="P173" i="15" s="1"/>
  <c r="P412" i="1"/>
  <c r="P409" i="15" s="1"/>
  <c r="P418" i="1"/>
  <c r="P415" i="15" s="1"/>
  <c r="P250" i="1"/>
  <c r="P247" i="15" s="1"/>
  <c r="P219" i="1"/>
  <c r="P216" i="15" s="1"/>
  <c r="P407" i="1"/>
  <c r="P404" i="15" s="1"/>
  <c r="P453" i="1"/>
  <c r="P450" i="15" s="1"/>
  <c r="P601" i="1"/>
  <c r="P598" i="15" s="1"/>
  <c r="P514" i="1"/>
  <c r="P511" i="15" s="1"/>
  <c r="P140" i="1"/>
  <c r="P137" i="15" s="1"/>
  <c r="P527" i="1"/>
  <c r="P524" i="15" s="1"/>
  <c r="P422" i="1"/>
  <c r="P419" i="15" s="1"/>
  <c r="P600" i="1"/>
  <c r="P597" i="15" s="1"/>
  <c r="P566" i="1"/>
  <c r="P563" i="15" s="1"/>
  <c r="P332" i="1"/>
  <c r="P329" i="15" s="1"/>
  <c r="P333" i="1"/>
  <c r="P330" i="15" s="1"/>
  <c r="P336" i="1"/>
  <c r="P333" i="15" s="1"/>
  <c r="P452" i="1"/>
  <c r="P449" i="15" s="1"/>
  <c r="P471" i="1"/>
  <c r="P468" i="15" s="1"/>
  <c r="P599" i="1"/>
  <c r="P596" i="15" s="1"/>
  <c r="P406" i="1"/>
  <c r="P403" i="15" s="1"/>
  <c r="P55" i="1"/>
  <c r="P52" i="15" s="1"/>
  <c r="P466" i="1"/>
  <c r="P463" i="15" s="1"/>
  <c r="P598" i="1"/>
  <c r="P595" i="15" s="1"/>
  <c r="P562" i="1"/>
  <c r="P559" i="15" s="1"/>
  <c r="P574" i="1"/>
  <c r="P571" i="15" s="1"/>
  <c r="P504" i="1"/>
  <c r="P501" i="15" s="1"/>
  <c r="P589" i="1"/>
  <c r="P586" i="15" s="1"/>
  <c r="P593" i="1"/>
  <c r="P590" i="15" s="1"/>
  <c r="P474" i="1"/>
  <c r="P471" i="15" s="1"/>
  <c r="P581" i="1"/>
  <c r="P578" i="15" s="1"/>
  <c r="P218" i="1"/>
  <c r="P215" i="15" s="1"/>
  <c r="P417" i="1"/>
  <c r="P414" i="15" s="1"/>
  <c r="P13" i="1"/>
  <c r="P10" i="15" s="1"/>
  <c r="P580" i="1"/>
  <c r="P577" i="15" s="1"/>
  <c r="P561" i="1"/>
  <c r="P558" i="15" s="1"/>
  <c r="P480" i="1"/>
  <c r="P477" i="15" s="1"/>
  <c r="P399" i="1"/>
  <c r="P396" i="15" s="1"/>
  <c r="P251" i="1"/>
  <c r="P248" i="15" s="1"/>
  <c r="P211" i="1"/>
  <c r="P208" i="15" s="1"/>
  <c r="P403" i="1"/>
  <c r="P400" i="15" s="1"/>
  <c r="P397" i="1"/>
  <c r="P394" i="15" s="1"/>
  <c r="P395" i="1"/>
  <c r="P392" i="15" s="1"/>
  <c r="P31" i="1"/>
  <c r="P28" i="15" s="1"/>
  <c r="P183" i="1"/>
  <c r="P180" i="15" s="1"/>
  <c r="P383" i="1"/>
  <c r="P380" i="15" s="1"/>
  <c r="P217" i="1"/>
  <c r="P214" i="15" s="1"/>
  <c r="P577" i="1"/>
  <c r="P574" i="15" s="1"/>
  <c r="P505" i="1"/>
  <c r="P502" i="15" s="1"/>
  <c r="P506" i="1"/>
  <c r="P503" i="15" s="1"/>
  <c r="P507" i="1"/>
  <c r="P504" i="15" s="1"/>
  <c r="P570" i="1"/>
  <c r="P567" i="15" s="1"/>
  <c r="P512" i="1"/>
  <c r="P509" i="15" s="1"/>
  <c r="P513" i="1"/>
  <c r="P510" i="15" s="1"/>
  <c r="P46" i="1"/>
  <c r="P43" i="15" s="1"/>
  <c r="P341" i="1"/>
  <c r="P338" i="15" s="1"/>
  <c r="P515" i="1"/>
  <c r="P512" i="15" s="1"/>
  <c r="P48" i="1"/>
  <c r="P45" i="15" s="1"/>
  <c r="P516" i="1"/>
  <c r="P513" i="15" s="1"/>
  <c r="P517" i="1"/>
  <c r="P514" i="15" s="1"/>
  <c r="P518" i="1"/>
  <c r="P515" i="15" s="1"/>
  <c r="P563" i="1"/>
  <c r="P560" i="15" s="1"/>
  <c r="P61" i="1"/>
  <c r="P58" i="15" s="1"/>
  <c r="P526" i="1"/>
  <c r="P523" i="15" s="1"/>
  <c r="P269" i="1"/>
  <c r="P266" i="15" s="1"/>
  <c r="P53" i="1"/>
  <c r="P50" i="15" s="1"/>
  <c r="P531" i="1"/>
  <c r="P528" i="15" s="1"/>
  <c r="P556" i="1"/>
  <c r="P553" i="15" s="1"/>
  <c r="P482" i="1"/>
  <c r="P479" i="15" s="1"/>
  <c r="P207" i="1"/>
  <c r="P204" i="15" s="1"/>
  <c r="P59" i="1"/>
  <c r="P56" i="15" s="1"/>
  <c r="P586" i="1"/>
  <c r="P583" i="15" s="1"/>
  <c r="P549" i="1"/>
  <c r="P546" i="15" s="1"/>
  <c r="P579" i="1"/>
  <c r="P576" i="15" s="1"/>
  <c r="P65" i="1"/>
  <c r="P62" i="15" s="1"/>
  <c r="P63" i="1"/>
  <c r="P60" i="15" s="1"/>
  <c r="P347" i="1"/>
  <c r="P344" i="15" s="1"/>
  <c r="P64" i="1"/>
  <c r="P61" i="15" s="1"/>
  <c r="P161" i="1"/>
  <c r="P158" i="15" s="1"/>
  <c r="P67" i="1"/>
  <c r="P64" i="15" s="1"/>
  <c r="P291" i="1"/>
  <c r="P288" i="15" s="1"/>
  <c r="P68" i="1"/>
  <c r="P65" i="15" s="1"/>
  <c r="P576" i="1"/>
  <c r="P573" i="15" s="1"/>
  <c r="P246" i="1"/>
  <c r="P243" i="15" s="1"/>
  <c r="P71" i="1"/>
  <c r="P68" i="15" s="1"/>
  <c r="P350" i="1"/>
  <c r="P347" i="15" s="1"/>
  <c r="P216" i="1"/>
  <c r="P213" i="15" s="1"/>
  <c r="P75" i="1"/>
  <c r="P72" i="15" s="1"/>
  <c r="P202" i="1"/>
  <c r="P199" i="15" s="1"/>
  <c r="P557" i="1"/>
  <c r="P554" i="15" s="1"/>
  <c r="P76" i="1"/>
  <c r="P73" i="15" s="1"/>
  <c r="P573" i="1"/>
  <c r="P570" i="15" s="1"/>
  <c r="P354" i="1"/>
  <c r="P351" i="15" s="1"/>
  <c r="P210" i="1"/>
  <c r="P207" i="15" s="1"/>
  <c r="P186" i="1"/>
  <c r="P183" i="15" s="1"/>
  <c r="P477" i="1"/>
  <c r="P474" i="15" s="1"/>
  <c r="P79" i="1"/>
  <c r="P76" i="15" s="1"/>
  <c r="P356" i="1"/>
  <c r="P353" i="15" s="1"/>
  <c r="P495" i="1"/>
  <c r="P492" i="15" s="1"/>
  <c r="P267" i="1"/>
  <c r="P264" i="15" s="1"/>
  <c r="P268" i="1"/>
  <c r="P265" i="15" s="1"/>
  <c r="P489" i="1"/>
  <c r="P486" i="15" s="1"/>
  <c r="P271" i="1"/>
  <c r="P268" i="15" s="1"/>
  <c r="P487" i="1"/>
  <c r="P484" i="15" s="1"/>
  <c r="P392" i="1"/>
  <c r="P389" i="15" s="1"/>
  <c r="P484" i="1"/>
  <c r="P481" i="15" s="1"/>
  <c r="P286" i="1"/>
  <c r="P283" i="15" s="1"/>
  <c r="P287" i="1"/>
  <c r="P284" i="15" s="1"/>
  <c r="P476" i="1"/>
  <c r="P473" i="15" s="1"/>
  <c r="P297" i="1"/>
  <c r="P294" i="15" s="1"/>
  <c r="P494" i="1"/>
  <c r="P491" i="15" s="1"/>
  <c r="P310" i="1"/>
  <c r="P307" i="15" s="1"/>
  <c r="P500" i="1"/>
  <c r="P497" i="15" s="1"/>
  <c r="P169" i="1"/>
  <c r="P166" i="15" s="1"/>
  <c r="P317" i="1"/>
  <c r="P314" i="15" s="1"/>
  <c r="P318" i="1"/>
  <c r="P315" i="15" s="1"/>
  <c r="P464" i="1"/>
  <c r="P461" i="15" s="1"/>
  <c r="P328" i="1"/>
  <c r="P325" i="15" s="1"/>
  <c r="P456" i="1"/>
  <c r="P453" i="15" s="1"/>
  <c r="P331" i="1"/>
  <c r="P328" i="15" s="1"/>
  <c r="P259" i="1"/>
  <c r="P256" i="15" s="1"/>
  <c r="P382" i="1"/>
  <c r="P379" i="15" s="1"/>
  <c r="P179" i="1"/>
  <c r="P176" i="15" s="1"/>
  <c r="P339" i="1"/>
  <c r="P336" i="15" s="1"/>
  <c r="P342" i="1"/>
  <c r="P339" i="15" s="1"/>
  <c r="P420" i="1"/>
  <c r="P417" i="15" s="1"/>
  <c r="P543" i="1"/>
  <c r="P540" i="15" s="1"/>
  <c r="P170" i="1"/>
  <c r="P167" i="15" s="1"/>
  <c r="P357" i="1"/>
  <c r="P354" i="15" s="1"/>
  <c r="P401" i="1"/>
  <c r="P398" i="15" s="1"/>
  <c r="P400" i="1"/>
  <c r="P397" i="15" s="1"/>
  <c r="P367" i="1"/>
  <c r="P364" i="15" s="1"/>
  <c r="P372" i="1"/>
  <c r="P369" i="15" s="1"/>
  <c r="P378" i="1"/>
  <c r="P375" i="15" s="1"/>
  <c r="P379" i="1"/>
  <c r="P376" i="15" s="1"/>
  <c r="P380" i="1"/>
  <c r="P377" i="15" s="1"/>
  <c r="P385" i="1"/>
  <c r="P382" i="15" s="1"/>
  <c r="P363" i="1"/>
  <c r="P360" i="15" s="1"/>
  <c r="P387" i="1"/>
  <c r="P384" i="15" s="1"/>
  <c r="P359" i="1"/>
  <c r="P356" i="15" s="1"/>
  <c r="P391" i="1"/>
  <c r="P388" i="15" s="1"/>
  <c r="P348" i="1"/>
  <c r="P345" i="15" s="1"/>
  <c r="P409" i="1"/>
  <c r="P406" i="15" s="1"/>
  <c r="P565" i="1"/>
  <c r="P562" i="15" s="1"/>
  <c r="P569" i="1"/>
  <c r="P566" i="15" s="1"/>
  <c r="P171" i="1"/>
  <c r="P168" i="15" s="1"/>
  <c r="P384" i="1"/>
  <c r="P381" i="15" s="1"/>
  <c r="P572" i="1"/>
  <c r="P569" i="15" s="1"/>
  <c r="P454" i="1"/>
  <c r="P451" i="15" s="1"/>
  <c r="P578" i="1"/>
  <c r="P575" i="15" s="1"/>
  <c r="P375" i="1"/>
  <c r="P372" i="15" s="1"/>
  <c r="P368" i="1"/>
  <c r="P365" i="15" s="1"/>
  <c r="P497" i="1"/>
  <c r="P494" i="15" s="1"/>
  <c r="P583" i="1"/>
  <c r="P580" i="15" s="1"/>
  <c r="P522" i="1"/>
  <c r="P519" i="15" s="1"/>
  <c r="P588" i="1"/>
  <c r="P585" i="15" s="1"/>
  <c r="P591" i="1"/>
  <c r="P588" i="15" s="1"/>
  <c r="P533" i="1"/>
  <c r="P530" i="15" s="1"/>
  <c r="P349" i="1"/>
  <c r="P346" i="15" s="1"/>
  <c r="P538" i="1"/>
  <c r="P535" i="15" s="1"/>
  <c r="P539" i="1"/>
  <c r="P536" i="15" s="1"/>
  <c r="P541" i="1"/>
  <c r="P538" i="15" s="1"/>
  <c r="P545" i="1"/>
  <c r="P542" i="15" s="1"/>
  <c r="P340" i="1"/>
  <c r="P337" i="15" s="1"/>
  <c r="P559" i="1"/>
  <c r="P556" i="15" s="1"/>
  <c r="P172" i="1"/>
  <c r="P169" i="15" s="1"/>
  <c r="P335" i="1"/>
  <c r="P332" i="15" s="1"/>
  <c r="P319" i="1"/>
  <c r="P316" i="15" s="1"/>
  <c r="P596" i="1"/>
  <c r="P593" i="15" s="1"/>
  <c r="P83" i="1"/>
  <c r="P80" i="15" s="1"/>
  <c r="P313" i="1"/>
  <c r="P310" i="15" s="1"/>
  <c r="P256" i="1"/>
  <c r="P253" i="15" s="1"/>
  <c r="P84" i="1"/>
  <c r="P81" i="15" s="1"/>
  <c r="P343" i="1"/>
  <c r="P340" i="15" s="1"/>
  <c r="P85" i="1"/>
  <c r="P82" i="15" s="1"/>
  <c r="P305" i="1"/>
  <c r="P302" i="15" s="1"/>
  <c r="P86" i="1"/>
  <c r="P83" i="15" s="1"/>
  <c r="P87" i="1"/>
  <c r="P84" i="15" s="1"/>
  <c r="P145" i="1"/>
  <c r="P142" i="15" s="1"/>
  <c r="P88" i="1"/>
  <c r="P85" i="15" s="1"/>
  <c r="P296" i="1"/>
  <c r="P293" i="15" s="1"/>
  <c r="P334" i="1"/>
  <c r="P331" i="15" s="1"/>
  <c r="P89" i="1"/>
  <c r="P86" i="15" s="1"/>
  <c r="P90" i="1"/>
  <c r="P87" i="15" s="1"/>
  <c r="P92" i="1"/>
  <c r="P89" i="15" s="1"/>
  <c r="P293" i="1"/>
  <c r="P290" i="15" s="1"/>
  <c r="P146" i="1"/>
  <c r="P143" i="15" s="1"/>
  <c r="P93" i="1"/>
  <c r="P90" i="15" s="1"/>
  <c r="P327" i="1"/>
  <c r="P324" i="15" s="1"/>
  <c r="P94" i="1"/>
  <c r="P91" i="15" s="1"/>
  <c r="P290" i="1"/>
  <c r="P287" i="15" s="1"/>
  <c r="P173" i="1"/>
  <c r="P170" i="15" s="1"/>
  <c r="P95" i="1"/>
  <c r="P92" i="15" s="1"/>
  <c r="P288" i="1"/>
  <c r="P285" i="15" s="1"/>
  <c r="P96" i="1"/>
  <c r="P93" i="15" s="1"/>
  <c r="P285" i="1"/>
  <c r="P282" i="15" s="1"/>
  <c r="P147" i="1"/>
  <c r="P144" i="15" s="1"/>
  <c r="P97" i="1"/>
  <c r="P94" i="15" s="1"/>
  <c r="P282" i="1"/>
  <c r="P279" i="15" s="1"/>
  <c r="P322" i="1"/>
  <c r="P319" i="15" s="1"/>
  <c r="P98" i="1"/>
  <c r="P95" i="15" s="1"/>
  <c r="P99" i="1"/>
  <c r="P96" i="15" s="1"/>
  <c r="P279" i="1"/>
  <c r="P276" i="15" s="1"/>
  <c r="P100" i="1"/>
  <c r="P97" i="15" s="1"/>
  <c r="P275" i="1"/>
  <c r="P272" i="15" s="1"/>
  <c r="P149" i="1"/>
  <c r="P146" i="15" s="1"/>
  <c r="P102" i="1"/>
  <c r="P99" i="15" s="1"/>
  <c r="P270" i="1"/>
  <c r="P267" i="15" s="1"/>
  <c r="P103" i="1"/>
  <c r="P100" i="15" s="1"/>
  <c r="P266" i="1"/>
  <c r="P263" i="15" s="1"/>
  <c r="P180" i="1"/>
  <c r="P177" i="15" s="1"/>
  <c r="P104" i="1"/>
  <c r="P101" i="15" s="1"/>
  <c r="P264" i="1"/>
  <c r="P261" i="15" s="1"/>
  <c r="P105" i="1"/>
  <c r="P102" i="15" s="1"/>
  <c r="P243" i="1"/>
  <c r="P240" i="15" s="1"/>
  <c r="P150" i="1"/>
  <c r="P147" i="15" s="1"/>
  <c r="P106" i="1"/>
  <c r="P103" i="15" s="1"/>
  <c r="P107" i="1"/>
  <c r="P104" i="15" s="1"/>
  <c r="P241" i="1"/>
  <c r="P238" i="15" s="1"/>
  <c r="P108" i="1"/>
  <c r="P105" i="15" s="1"/>
  <c r="P109" i="1"/>
  <c r="P106" i="15" s="1"/>
  <c r="P240" i="1"/>
  <c r="P237" i="15" s="1"/>
  <c r="P151" i="1"/>
  <c r="P148" i="15" s="1"/>
  <c r="P111" i="1"/>
  <c r="P108" i="15" s="1"/>
  <c r="P112" i="1"/>
  <c r="P109" i="15" s="1"/>
  <c r="P239" i="1"/>
  <c r="P236" i="15" s="1"/>
  <c r="P174" i="1"/>
  <c r="P171" i="15" s="1"/>
  <c r="P113" i="1"/>
  <c r="P110" i="15" s="1"/>
  <c r="P114" i="1"/>
  <c r="P111" i="15" s="1"/>
  <c r="P238" i="1"/>
  <c r="P235" i="15" s="1"/>
  <c r="P152" i="1"/>
  <c r="P149" i="15" s="1"/>
  <c r="P115" i="1"/>
  <c r="P112" i="15" s="1"/>
  <c r="P316" i="1"/>
  <c r="P313" i="15" s="1"/>
  <c r="P116" i="1"/>
  <c r="P113" i="15" s="1"/>
  <c r="P237" i="1"/>
  <c r="P234" i="15" s="1"/>
  <c r="P206" i="1"/>
  <c r="P203" i="15" s="1"/>
  <c r="P117" i="1"/>
  <c r="P114" i="15" s="1"/>
  <c r="P119" i="1"/>
  <c r="P116" i="15" s="1"/>
  <c r="P236" i="1"/>
  <c r="P233" i="15" s="1"/>
  <c r="P153" i="1"/>
  <c r="P150" i="15" s="1"/>
  <c r="P120" i="1"/>
  <c r="P117" i="15" s="1"/>
  <c r="P315" i="1"/>
  <c r="P312" i="15" s="1"/>
  <c r="P121" i="1"/>
  <c r="P118" i="15" s="1"/>
  <c r="P235" i="1"/>
  <c r="P232" i="15" s="1"/>
  <c r="P181" i="1"/>
  <c r="P178" i="15" s="1"/>
  <c r="P122" i="1"/>
  <c r="P119" i="15" s="1"/>
  <c r="P234" i="1"/>
  <c r="P231" i="15" s="1"/>
  <c r="P126" i="1"/>
  <c r="P123" i="15" s="1"/>
  <c r="P154" i="1"/>
  <c r="P151" i="15" s="1"/>
  <c r="P307" i="1"/>
  <c r="P304" i="15" s="1"/>
  <c r="P233" i="1"/>
  <c r="P230" i="15" s="1"/>
  <c r="P138" i="1"/>
  <c r="P135" i="15" s="1"/>
  <c r="P155" i="1"/>
  <c r="P152" i="15" s="1"/>
  <c r="P306" i="1"/>
  <c r="P303" i="15" s="1"/>
  <c r="P185" i="1"/>
  <c r="P182" i="15" s="1"/>
  <c r="P232" i="1"/>
  <c r="P229" i="15" s="1"/>
  <c r="P187" i="1"/>
  <c r="P184" i="15" s="1"/>
  <c r="P189" i="1"/>
  <c r="P186" i="15" s="1"/>
  <c r="P231" i="1"/>
  <c r="P228" i="15" s="1"/>
  <c r="P175" i="1"/>
  <c r="P172" i="15" s="1"/>
  <c r="P634" i="1"/>
  <c r="P631" i="15" s="1"/>
  <c r="P635" i="1"/>
  <c r="P632" i="15" s="1"/>
  <c r="P636" i="1"/>
  <c r="P633" i="15" s="1"/>
  <c r="P637" i="1"/>
  <c r="P634" i="15" s="1"/>
  <c r="P639" i="1"/>
  <c r="P636" i="15" s="1"/>
  <c r="P640" i="1"/>
  <c r="P637" i="15" s="1"/>
  <c r="P641" i="1"/>
  <c r="P638" i="15" s="1"/>
  <c r="P642" i="1"/>
  <c r="P639" i="15" s="1"/>
  <c r="P643" i="1"/>
  <c r="P640" i="15" s="1"/>
  <c r="P644" i="1"/>
  <c r="P641" i="15" s="1"/>
  <c r="P645" i="1"/>
  <c r="P642" i="15" s="1"/>
  <c r="P646" i="1"/>
  <c r="P643" i="15" s="1"/>
  <c r="P647" i="1"/>
  <c r="P644" i="15" s="1"/>
  <c r="P650" i="1"/>
  <c r="P647" i="15" s="1"/>
  <c r="P651" i="1"/>
  <c r="P648" i="15" s="1"/>
  <c r="P652" i="1"/>
  <c r="P649" i="15" s="1"/>
  <c r="P653" i="1"/>
  <c r="P650" i="15" s="1"/>
  <c r="P654" i="1"/>
  <c r="P651" i="15" s="1"/>
  <c r="P656" i="1"/>
  <c r="P653" i="15" s="1"/>
  <c r="P657" i="1"/>
  <c r="P654" i="15" s="1"/>
  <c r="P658" i="1"/>
  <c r="P655" i="15" s="1"/>
  <c r="P659" i="1"/>
  <c r="P656" i="15" s="1"/>
  <c r="P660" i="1"/>
  <c r="P657" i="15" s="1"/>
  <c r="P758" i="1"/>
  <c r="P755" i="15" s="1"/>
  <c r="P763" i="1"/>
  <c r="P760" i="15" s="1"/>
  <c r="P764" i="1"/>
  <c r="P761" i="15" s="1"/>
  <c r="P765" i="1"/>
  <c r="P762" i="15" s="1"/>
  <c r="P771" i="1"/>
  <c r="P768" i="15" s="1"/>
  <c r="P772" i="1"/>
  <c r="P769" i="15" s="1"/>
  <c r="P775" i="1"/>
  <c r="P772" i="15" s="1"/>
  <c r="P776" i="1"/>
  <c r="P773" i="15" s="1"/>
  <c r="P777" i="1"/>
  <c r="P774" i="15" s="1"/>
  <c r="P778" i="1"/>
  <c r="P775" i="15" s="1"/>
  <c r="P783" i="1"/>
  <c r="P780" i="15" s="1"/>
  <c r="P784" i="1"/>
  <c r="P781" i="15" s="1"/>
  <c r="P9" i="1"/>
  <c r="P6" i="15" s="1"/>
  <c r="P394" i="1"/>
  <c r="P391" i="15" s="1"/>
  <c r="P413" i="1"/>
  <c r="P410" i="15" s="1"/>
  <c r="P414" i="1"/>
  <c r="P411" i="15" s="1"/>
  <c r="P415" i="1"/>
  <c r="P412" i="15" s="1"/>
  <c r="P419" i="1"/>
  <c r="P416" i="15" s="1"/>
  <c r="P426" i="1"/>
  <c r="P423" i="15" s="1"/>
  <c r="P427" i="1"/>
  <c r="P424" i="15" s="1"/>
  <c r="P428" i="1"/>
  <c r="P425" i="15" s="1"/>
  <c r="P450" i="1"/>
  <c r="P447" i="15" s="1"/>
  <c r="P467" i="1"/>
  <c r="P464" i="15" s="1"/>
  <c r="P468" i="1"/>
  <c r="P465" i="15" s="1"/>
  <c r="P473" i="1"/>
  <c r="P470" i="15" s="1"/>
  <c r="P475" i="1"/>
  <c r="P472" i="15" s="1"/>
  <c r="P486" i="1"/>
  <c r="P483" i="15" s="1"/>
  <c r="P490" i="1"/>
  <c r="P487" i="15" s="1"/>
  <c r="P503" i="1"/>
  <c r="P500" i="15" s="1"/>
  <c r="P532" i="1"/>
  <c r="P529" i="15" s="1"/>
  <c r="P544" i="1"/>
  <c r="P541" i="15" s="1"/>
  <c r="P567" i="1"/>
  <c r="P564" i="15" s="1"/>
  <c r="P571" i="1"/>
  <c r="P568" i="15" s="1"/>
  <c r="P661" i="1"/>
  <c r="P658" i="15" s="1"/>
  <c r="P662" i="1"/>
  <c r="P659" i="15" s="1"/>
  <c r="P663" i="1"/>
  <c r="P660" i="15" s="1"/>
  <c r="P664" i="1"/>
  <c r="P661" i="15" s="1"/>
  <c r="P666" i="1"/>
  <c r="P663" i="15" s="1"/>
  <c r="P667" i="1"/>
  <c r="P664" i="15" s="1"/>
  <c r="P668" i="1"/>
  <c r="P665" i="15" s="1"/>
  <c r="P669" i="1"/>
  <c r="P666" i="15" s="1"/>
  <c r="P670" i="1"/>
  <c r="P667" i="15" s="1"/>
  <c r="P671" i="1"/>
  <c r="P668" i="15" s="1"/>
  <c r="P672" i="1"/>
  <c r="P669" i="15" s="1"/>
  <c r="P673" i="1"/>
  <c r="P670" i="15" s="1"/>
  <c r="P674" i="1"/>
  <c r="P671" i="15" s="1"/>
  <c r="P676" i="1"/>
  <c r="P673" i="15" s="1"/>
  <c r="P677" i="1"/>
  <c r="P674" i="15" s="1"/>
  <c r="P678" i="1"/>
  <c r="P675" i="15" s="1"/>
  <c r="P679" i="1"/>
  <c r="P676" i="15" s="1"/>
  <c r="P680" i="1"/>
  <c r="P677" i="15" s="1"/>
  <c r="P681" i="1"/>
  <c r="P678" i="15" s="1"/>
  <c r="P682" i="1"/>
  <c r="P679" i="15" s="1"/>
  <c r="P683" i="1"/>
  <c r="P680" i="15" s="1"/>
  <c r="P684" i="1"/>
  <c r="P681" i="15" s="1"/>
  <c r="P686" i="1"/>
  <c r="P683" i="15" s="1"/>
  <c r="P687" i="1"/>
  <c r="P684" i="15" s="1"/>
  <c r="P688" i="1"/>
  <c r="P685" i="15" s="1"/>
  <c r="P689" i="1"/>
  <c r="P686" i="15" s="1"/>
  <c r="P690" i="1"/>
  <c r="P687" i="15" s="1"/>
  <c r="P691" i="1"/>
  <c r="P688" i="15" s="1"/>
  <c r="P692" i="1"/>
  <c r="P689" i="15" s="1"/>
  <c r="P694" i="1"/>
  <c r="P691" i="15" s="1"/>
  <c r="P696" i="1"/>
  <c r="P693" i="15" s="1"/>
  <c r="P697" i="1"/>
  <c r="P694" i="15" s="1"/>
  <c r="P699" i="1"/>
  <c r="P696" i="15" s="1"/>
  <c r="P700" i="1"/>
  <c r="P697" i="15" s="1"/>
  <c r="P701" i="1"/>
  <c r="P698" i="15" s="1"/>
  <c r="P702" i="1"/>
  <c r="P699" i="15" s="1"/>
  <c r="P703" i="1"/>
  <c r="P700" i="15" s="1"/>
  <c r="P704" i="1"/>
  <c r="P701" i="15" s="1"/>
  <c r="P705" i="1"/>
  <c r="P702" i="15" s="1"/>
  <c r="P706" i="1"/>
  <c r="P703" i="15" s="1"/>
  <c r="P707" i="1"/>
  <c r="P704" i="15" s="1"/>
  <c r="P709" i="1"/>
  <c r="P706" i="15" s="1"/>
  <c r="P710" i="1"/>
  <c r="P707" i="15" s="1"/>
  <c r="P711" i="1"/>
  <c r="P708" i="15" s="1"/>
  <c r="P712" i="1"/>
  <c r="P709" i="15" s="1"/>
  <c r="P713" i="1"/>
  <c r="P710" i="15" s="1"/>
  <c r="P714" i="1"/>
  <c r="P711" i="15" s="1"/>
  <c r="P715" i="1"/>
  <c r="P712" i="15" s="1"/>
  <c r="P717" i="1"/>
  <c r="P714" i="15" s="1"/>
  <c r="P718" i="1"/>
  <c r="P715" i="15" s="1"/>
  <c r="P719" i="1"/>
  <c r="P716" i="15" s="1"/>
  <c r="P720" i="1"/>
  <c r="P717" i="15" s="1"/>
  <c r="P721" i="1"/>
  <c r="P718" i="15" s="1"/>
  <c r="P722" i="1"/>
  <c r="P719" i="15" s="1"/>
  <c r="P724" i="1"/>
  <c r="P721" i="15" s="1"/>
  <c r="P725" i="1"/>
  <c r="P722" i="15" s="1"/>
  <c r="P726" i="1"/>
  <c r="P723" i="15" s="1"/>
  <c r="P727" i="1"/>
  <c r="P724" i="15" s="1"/>
  <c r="P728" i="1"/>
  <c r="P725" i="15" s="1"/>
  <c r="P729" i="1"/>
  <c r="P726" i="15" s="1"/>
  <c r="P730" i="1"/>
  <c r="P727" i="15" s="1"/>
  <c r="P731" i="1"/>
  <c r="P728" i="15" s="1"/>
  <c r="P733" i="1"/>
  <c r="P730" i="15" s="1"/>
  <c r="P734" i="1"/>
  <c r="P731" i="15" s="1"/>
  <c r="P735" i="1"/>
  <c r="P732" i="15" s="1"/>
  <c r="P736" i="1"/>
  <c r="P733" i="15" s="1"/>
  <c r="P737" i="1"/>
  <c r="P734" i="15" s="1"/>
  <c r="P739" i="1"/>
  <c r="P736" i="15" s="1"/>
  <c r="P740" i="1"/>
  <c r="P737" i="15" s="1"/>
  <c r="P741" i="1"/>
  <c r="P738" i="15" s="1"/>
  <c r="P743" i="1"/>
  <c r="P740" i="15" s="1"/>
  <c r="P744" i="1"/>
  <c r="P741" i="15" s="1"/>
  <c r="P745" i="1"/>
  <c r="P742" i="15" s="1"/>
  <c r="P746" i="1"/>
  <c r="P743" i="15" s="1"/>
  <c r="P747" i="1"/>
  <c r="P744" i="15" s="1"/>
  <c r="P748" i="1"/>
  <c r="P745" i="15" s="1"/>
  <c r="P749" i="1"/>
  <c r="P746" i="15" s="1"/>
  <c r="P750" i="1"/>
  <c r="P747" i="15" s="1"/>
  <c r="P751" i="1"/>
  <c r="P748" i="15" s="1"/>
  <c r="P752" i="1"/>
  <c r="P749" i="15" s="1"/>
  <c r="P753" i="1"/>
  <c r="P750" i="15" s="1"/>
  <c r="P754" i="1"/>
  <c r="P751" i="15" s="1"/>
  <c r="P755" i="1"/>
  <c r="P752" i="15" s="1"/>
  <c r="P756" i="1"/>
  <c r="P753" i="15" s="1"/>
  <c r="P757" i="1"/>
  <c r="P754" i="15" s="1"/>
  <c r="P760" i="1"/>
  <c r="P757" i="15" s="1"/>
  <c r="P761" i="1"/>
  <c r="P758" i="15" s="1"/>
  <c r="P762" i="1"/>
  <c r="P759" i="15" s="1"/>
  <c r="P766" i="1"/>
  <c r="P763" i="15" s="1"/>
  <c r="P767" i="1"/>
  <c r="P764" i="15" s="1"/>
  <c r="P768" i="1"/>
  <c r="P765" i="15" s="1"/>
  <c r="P770" i="1"/>
  <c r="P767" i="15" s="1"/>
  <c r="P773" i="1"/>
  <c r="P770" i="15" s="1"/>
  <c r="P774" i="1"/>
  <c r="P771" i="15" s="1"/>
  <c r="P780" i="1"/>
  <c r="P777" i="15" s="1"/>
  <c r="P781" i="1"/>
  <c r="P778" i="15" s="1"/>
  <c r="P782" i="1"/>
  <c r="P779" i="15" s="1"/>
  <c r="P785" i="1"/>
  <c r="P396" i="1"/>
  <c r="P393" i="15" s="1"/>
  <c r="P451" i="1"/>
  <c r="P448" i="15" s="1"/>
  <c r="P465" i="1"/>
  <c r="P462" i="15" s="1"/>
  <c r="P470" i="1"/>
  <c r="P467" i="15" s="1"/>
  <c r="P485" i="1"/>
  <c r="P482" i="15" s="1"/>
  <c r="P488" i="1"/>
  <c r="P485" i="15" s="1"/>
  <c r="P493" i="1"/>
  <c r="P490" i="15" s="1"/>
  <c r="P496" i="1"/>
  <c r="P493" i="15" s="1"/>
  <c r="P499" i="1"/>
  <c r="P496" i="15" s="1"/>
  <c r="P519" i="1"/>
  <c r="P516" i="15" s="1"/>
  <c r="P530" i="1"/>
  <c r="P527" i="15" s="1"/>
  <c r="P535" i="1"/>
  <c r="P532" i="15" s="1"/>
  <c r="P550" i="1"/>
  <c r="P547" i="15" s="1"/>
  <c r="P554" i="1"/>
  <c r="P551" i="15" s="1"/>
  <c r="P558" i="1"/>
  <c r="P555" i="15" s="1"/>
  <c r="P564" i="1"/>
  <c r="P561" i="15" s="1"/>
  <c r="P590" i="1"/>
  <c r="P587" i="15" s="1"/>
  <c r="O306" i="1"/>
  <c r="O303" i="15" s="1"/>
  <c r="O264" i="1"/>
  <c r="O261" i="15" s="1"/>
  <c r="O486" i="1"/>
  <c r="O483" i="15" s="1"/>
  <c r="O266" i="1"/>
  <c r="O263" i="15" s="1"/>
  <c r="O10" i="1"/>
  <c r="O7" i="15" s="1"/>
  <c r="O634" i="1"/>
  <c r="O631" i="15" s="1"/>
  <c r="O230" i="1"/>
  <c r="O227" i="15" s="1"/>
  <c r="O395" i="1"/>
  <c r="O392" i="15" s="1"/>
  <c r="O270" i="1"/>
  <c r="O267" i="15" s="1"/>
  <c r="O13" i="1"/>
  <c r="O10" i="15" s="1"/>
  <c r="O633" i="1"/>
  <c r="O630" i="15" s="1"/>
  <c r="O488" i="1"/>
  <c r="O485" i="15" s="1"/>
  <c r="O17" i="1"/>
  <c r="O14" i="15" s="1"/>
  <c r="O277" i="1"/>
  <c r="O274" i="15" s="1"/>
  <c r="O278" i="1"/>
  <c r="O275" i="15" s="1"/>
  <c r="O229" i="1"/>
  <c r="O226" i="15" s="1"/>
  <c r="O18" i="1"/>
  <c r="O15" i="15" s="1"/>
  <c r="O632" i="1"/>
  <c r="O629" i="15" s="1"/>
  <c r="O244" i="1"/>
  <c r="O241" i="15" s="1"/>
  <c r="O490" i="1"/>
  <c r="O487" i="15" s="1"/>
  <c r="O28" i="1"/>
  <c r="O25" i="15" s="1"/>
  <c r="O179" i="1"/>
  <c r="O176" i="15" s="1"/>
  <c r="O227" i="1"/>
  <c r="O224" i="15" s="1"/>
  <c r="O298" i="1"/>
  <c r="O295" i="15" s="1"/>
  <c r="O470" i="1"/>
  <c r="O467" i="15" s="1"/>
  <c r="O30" i="1"/>
  <c r="O27" i="15" s="1"/>
  <c r="O302" i="1"/>
  <c r="O299" i="15" s="1"/>
  <c r="O499" i="1"/>
  <c r="O496" i="15" s="1"/>
  <c r="O466" i="1"/>
  <c r="O463" i="15" s="1"/>
  <c r="O385" i="1"/>
  <c r="O382" i="15" s="1"/>
  <c r="O631" i="1"/>
  <c r="O628" i="15" s="1"/>
  <c r="O31" i="1"/>
  <c r="O28" i="15" s="1"/>
  <c r="O169" i="1"/>
  <c r="O166" i="15" s="1"/>
  <c r="O245" i="1"/>
  <c r="O242" i="15" s="1"/>
  <c r="O34" i="1"/>
  <c r="O31" i="15" s="1"/>
  <c r="O246" i="1"/>
  <c r="O243" i="15" s="1"/>
  <c r="O156" i="1"/>
  <c r="O153" i="15" s="1"/>
  <c r="O460" i="1"/>
  <c r="O457" i="15" s="1"/>
  <c r="O324" i="1"/>
  <c r="O321" i="15" s="1"/>
  <c r="O325" i="1"/>
  <c r="O322" i="15" s="1"/>
  <c r="O326" i="1"/>
  <c r="O323" i="15" s="1"/>
  <c r="O327" i="1"/>
  <c r="O324" i="15" s="1"/>
  <c r="O248" i="1"/>
  <c r="O245" i="15" s="1"/>
  <c r="O384" i="1"/>
  <c r="O381" i="15" s="1"/>
  <c r="O629" i="1"/>
  <c r="O626" i="15" s="1"/>
  <c r="O40" i="1"/>
  <c r="O37" i="15" s="1"/>
  <c r="O46" i="1"/>
  <c r="O43" i="15" s="1"/>
  <c r="O335" i="1"/>
  <c r="O332" i="15" s="1"/>
  <c r="O628" i="1"/>
  <c r="O625" i="15" s="1"/>
  <c r="O454" i="1"/>
  <c r="O451" i="15" s="1"/>
  <c r="O226" i="1"/>
  <c r="O223" i="15" s="1"/>
  <c r="O55" i="1"/>
  <c r="O52" i="15" s="1"/>
  <c r="O380" i="1"/>
  <c r="O377" i="15" s="1"/>
  <c r="O59" i="1"/>
  <c r="O56" i="15" s="1"/>
  <c r="O421" i="1"/>
  <c r="O418" i="15" s="1"/>
  <c r="O627" i="1"/>
  <c r="O624" i="15" s="1"/>
  <c r="O417" i="1"/>
  <c r="O414" i="15" s="1"/>
  <c r="O65" i="1"/>
  <c r="O62" i="15" s="1"/>
  <c r="O416" i="1"/>
  <c r="O413" i="15" s="1"/>
  <c r="O351" i="1"/>
  <c r="O348" i="15" s="1"/>
  <c r="O170" i="1"/>
  <c r="O167" i="15" s="1"/>
  <c r="O354" i="1"/>
  <c r="O351" i="15" s="1"/>
  <c r="O415" i="1"/>
  <c r="O412" i="15" s="1"/>
  <c r="O626" i="1"/>
  <c r="O623" i="15" s="1"/>
  <c r="O414" i="1"/>
  <c r="O411" i="15" s="1"/>
  <c r="O68" i="1"/>
  <c r="O65" i="15" s="1"/>
  <c r="O373" i="1"/>
  <c r="O370" i="15" s="1"/>
  <c r="O71" i="1"/>
  <c r="O68" i="15" s="1"/>
  <c r="O624" i="1"/>
  <c r="O621" i="15" s="1"/>
  <c r="O365" i="1"/>
  <c r="O362" i="15" s="1"/>
  <c r="O258" i="1"/>
  <c r="O255" i="15" s="1"/>
  <c r="O72" i="1"/>
  <c r="O69" i="15" s="1"/>
  <c r="O553" i="1"/>
  <c r="O550" i="15" s="1"/>
  <c r="O73" i="1"/>
  <c r="O70" i="15" s="1"/>
  <c r="O194" i="1"/>
  <c r="O191" i="15" s="1"/>
  <c r="O77" i="1"/>
  <c r="O74" i="15" s="1"/>
  <c r="O623" i="1"/>
  <c r="O620" i="15" s="1"/>
  <c r="O78" i="1"/>
  <c r="O75" i="15" s="1"/>
  <c r="O556" i="1"/>
  <c r="O553" i="15" s="1"/>
  <c r="O79" i="1"/>
  <c r="O76" i="15" s="1"/>
  <c r="O125" i="1"/>
  <c r="O122" i="15" s="1"/>
  <c r="O126" i="1"/>
  <c r="O123" i="15" s="1"/>
  <c r="O388" i="1"/>
  <c r="O385" i="15" s="1"/>
  <c r="O129" i="1"/>
  <c r="O126" i="15" s="1"/>
  <c r="O349" i="1"/>
  <c r="O346" i="15" s="1"/>
  <c r="O399" i="1"/>
  <c r="O396" i="15" s="1"/>
  <c r="O622" i="1"/>
  <c r="O619" i="15" s="1"/>
  <c r="O392" i="1"/>
  <c r="O389" i="15" s="1"/>
  <c r="O393" i="1"/>
  <c r="O390" i="15" s="1"/>
  <c r="O131" i="1"/>
  <c r="O128" i="15" s="1"/>
  <c r="O563" i="1"/>
  <c r="O560" i="15" s="1"/>
  <c r="O400" i="1"/>
  <c r="O397" i="15" s="1"/>
  <c r="O401" i="1"/>
  <c r="O398" i="15" s="1"/>
  <c r="O403" i="1"/>
  <c r="O400" i="15" s="1"/>
  <c r="O404" i="1"/>
  <c r="O401" i="15" s="1"/>
  <c r="O396" i="1"/>
  <c r="O393" i="15" s="1"/>
  <c r="O225" i="1"/>
  <c r="O222" i="15" s="1"/>
  <c r="O135" i="1"/>
  <c r="O132" i="15" s="1"/>
  <c r="O412" i="1"/>
  <c r="O409" i="15" s="1"/>
  <c r="O171" i="1"/>
  <c r="O168" i="15" s="1"/>
  <c r="O394" i="1"/>
  <c r="O391" i="15" s="1"/>
  <c r="O422" i="1"/>
  <c r="O419" i="15" s="1"/>
  <c r="O138" i="1"/>
  <c r="O135" i="15" s="1"/>
  <c r="O621" i="1"/>
  <c r="O618" i="15" s="1"/>
  <c r="O139" i="1"/>
  <c r="O136" i="15" s="1"/>
  <c r="O157" i="1"/>
  <c r="O154" i="15" s="1"/>
  <c r="O573" i="1"/>
  <c r="O570" i="15" s="1"/>
  <c r="O447" i="1"/>
  <c r="O444" i="15" s="1"/>
  <c r="O449" i="1"/>
  <c r="O446" i="15" s="1"/>
  <c r="O453" i="1"/>
  <c r="O450" i="15" s="1"/>
  <c r="O143" i="1"/>
  <c r="O140" i="15" s="1"/>
  <c r="O458" i="1"/>
  <c r="O455" i="15" s="1"/>
  <c r="O574" i="1"/>
  <c r="O571" i="15" s="1"/>
  <c r="O464" i="1"/>
  <c r="O461" i="15" s="1"/>
  <c r="O467" i="1"/>
  <c r="O464" i="15" s="1"/>
  <c r="O383" i="1"/>
  <c r="O380" i="15" s="1"/>
  <c r="O379" i="1"/>
  <c r="O376" i="15" s="1"/>
  <c r="O577" i="1"/>
  <c r="O574" i="15" s="1"/>
  <c r="O377" i="1"/>
  <c r="O374" i="15" s="1"/>
  <c r="O479" i="1"/>
  <c r="O476" i="15" s="1"/>
  <c r="O273" i="1"/>
  <c r="O270" i="15" s="1"/>
  <c r="O485" i="1"/>
  <c r="O482" i="15" s="1"/>
  <c r="O620" i="1"/>
  <c r="O617" i="15" s="1"/>
  <c r="O491" i="1"/>
  <c r="O488" i="15" s="1"/>
  <c r="O189" i="1"/>
  <c r="O186" i="15" s="1"/>
  <c r="O257" i="1"/>
  <c r="O254" i="15" s="1"/>
  <c r="O581" i="1"/>
  <c r="O578" i="15" s="1"/>
  <c r="O191" i="1"/>
  <c r="O188" i="15" s="1"/>
  <c r="O582" i="1"/>
  <c r="O579" i="15" s="1"/>
  <c r="O367" i="1"/>
  <c r="O364" i="15" s="1"/>
  <c r="O511" i="1"/>
  <c r="O508" i="15" s="1"/>
  <c r="O366" i="1"/>
  <c r="O363" i="15" s="1"/>
  <c r="O195" i="1"/>
  <c r="O192" i="15" s="1"/>
  <c r="O186" i="1"/>
  <c r="O183" i="15" s="1"/>
  <c r="O197" i="1"/>
  <c r="O194" i="15" s="1"/>
  <c r="O299" i="1"/>
  <c r="O296" i="15" s="1"/>
  <c r="O589" i="1"/>
  <c r="O586" i="15" s="1"/>
  <c r="O201" i="1"/>
  <c r="O198" i="15" s="1"/>
  <c r="O359" i="1"/>
  <c r="O356" i="15" s="1"/>
  <c r="O352" i="1"/>
  <c r="O349" i="15" s="1"/>
  <c r="O350" i="1"/>
  <c r="O347" i="15" s="1"/>
  <c r="O183" i="1"/>
  <c r="O180" i="15" s="1"/>
  <c r="O204" i="1"/>
  <c r="O201" i="15" s="1"/>
  <c r="O537" i="1"/>
  <c r="O534" i="15" s="1"/>
  <c r="O158" i="1"/>
  <c r="O155" i="15" s="1"/>
  <c r="O281" i="1"/>
  <c r="O278" i="15" s="1"/>
  <c r="O250" i="1"/>
  <c r="O247" i="15" s="1"/>
  <c r="O543" i="1"/>
  <c r="O540" i="15" s="1"/>
  <c r="O619" i="1"/>
  <c r="O616" i="15" s="1"/>
  <c r="O341" i="1"/>
  <c r="O338" i="15" s="1"/>
  <c r="O618" i="1"/>
  <c r="O615" i="15" s="1"/>
  <c r="O336" i="1"/>
  <c r="O333" i="15" s="1"/>
  <c r="O224" i="1"/>
  <c r="O221" i="15" s="1"/>
  <c r="O561" i="1"/>
  <c r="O558" i="15" s="1"/>
  <c r="O172" i="1"/>
  <c r="O169" i="15" s="1"/>
  <c r="O259" i="1"/>
  <c r="O256" i="15" s="1"/>
  <c r="O567" i="1"/>
  <c r="O564" i="15" s="1"/>
  <c r="O595" i="1"/>
  <c r="O592" i="15" s="1"/>
  <c r="O260" i="1"/>
  <c r="O257" i="15" s="1"/>
  <c r="O329" i="1"/>
  <c r="O326" i="15" s="1"/>
  <c r="O585" i="1"/>
  <c r="O582" i="15" s="1"/>
  <c r="O328" i="1"/>
  <c r="O325" i="15" s="1"/>
  <c r="O596" i="1"/>
  <c r="O593" i="15" s="1"/>
  <c r="O261" i="1"/>
  <c r="O258" i="15" s="1"/>
  <c r="O617" i="1"/>
  <c r="O614" i="15" s="1"/>
  <c r="O83" i="1"/>
  <c r="O80" i="15" s="1"/>
  <c r="O265" i="1"/>
  <c r="O262" i="15" s="1"/>
  <c r="O284" i="1"/>
  <c r="O281" i="15" s="1"/>
  <c r="O268" i="1"/>
  <c r="O265" i="15" s="1"/>
  <c r="O84" i="1"/>
  <c r="O81" i="15" s="1"/>
  <c r="O272" i="1"/>
  <c r="O269" i="15" s="1"/>
  <c r="O312" i="1"/>
  <c r="O309" i="15" s="1"/>
  <c r="O285" i="1"/>
  <c r="O282" i="15" s="1"/>
  <c r="O85" i="1"/>
  <c r="O82" i="15" s="1"/>
  <c r="O616" i="1"/>
  <c r="O613" i="15" s="1"/>
  <c r="O279" i="1"/>
  <c r="O276" i="15" s="1"/>
  <c r="O180" i="1"/>
  <c r="O177" i="15" s="1"/>
  <c r="O86" i="1"/>
  <c r="O83" i="15" s="1"/>
  <c r="O615" i="1"/>
  <c r="O612" i="15" s="1"/>
  <c r="O304" i="1"/>
  <c r="O301" i="15" s="1"/>
  <c r="O145" i="1"/>
  <c r="O142" i="15" s="1"/>
  <c r="O87" i="1"/>
  <c r="O84" i="15" s="1"/>
  <c r="O290" i="1"/>
  <c r="O287" i="15" s="1"/>
  <c r="O300" i="1"/>
  <c r="O297" i="15" s="1"/>
  <c r="O614" i="1"/>
  <c r="O611" i="15" s="1"/>
  <c r="O88" i="1"/>
  <c r="O85" i="15" s="1"/>
  <c r="O297" i="1"/>
  <c r="O294" i="15" s="1"/>
  <c r="O293" i="1"/>
  <c r="O290" i="15" s="1"/>
  <c r="O176" i="1"/>
  <c r="O173" i="15" s="1"/>
  <c r="O89" i="1"/>
  <c r="O86" i="15" s="1"/>
  <c r="O305" i="1"/>
  <c r="O302" i="15" s="1"/>
  <c r="O295" i="1"/>
  <c r="O292" i="15" s="1"/>
  <c r="O173" i="1"/>
  <c r="O170" i="15" s="1"/>
  <c r="O90" i="1"/>
  <c r="O87" i="15" s="1"/>
  <c r="O307" i="1"/>
  <c r="O304" i="15" s="1"/>
  <c r="O294" i="1"/>
  <c r="O291" i="15" s="1"/>
  <c r="O146" i="1"/>
  <c r="O143" i="15" s="1"/>
  <c r="O92" i="1"/>
  <c r="O89" i="15" s="1"/>
  <c r="O313" i="1"/>
  <c r="O310" i="15" s="1"/>
  <c r="O315" i="1"/>
  <c r="O312" i="15" s="1"/>
  <c r="O292" i="1"/>
  <c r="O289" i="15" s="1"/>
  <c r="O93" i="1"/>
  <c r="O90" i="15" s="1"/>
  <c r="O322" i="1"/>
  <c r="O319" i="15" s="1"/>
  <c r="O291" i="1"/>
  <c r="O288" i="15" s="1"/>
  <c r="O160" i="1"/>
  <c r="O157" i="15" s="1"/>
  <c r="O94" i="1"/>
  <c r="O91" i="15" s="1"/>
  <c r="O612" i="1"/>
  <c r="O609" i="15" s="1"/>
  <c r="O223" i="1"/>
  <c r="O220" i="15" s="1"/>
  <c r="O343" i="1"/>
  <c r="O340" i="15" s="1"/>
  <c r="O95" i="1"/>
  <c r="O92" i="15" s="1"/>
  <c r="O611" i="1"/>
  <c r="O608" i="15" s="1"/>
  <c r="O356" i="1"/>
  <c r="O353" i="15" s="1"/>
  <c r="O147" i="1"/>
  <c r="O144" i="15" s="1"/>
  <c r="O96" i="1"/>
  <c r="O93" i="15" s="1"/>
  <c r="O364" i="1"/>
  <c r="O361" i="15" s="1"/>
  <c r="O301" i="1"/>
  <c r="O298" i="15" s="1"/>
  <c r="O374" i="1"/>
  <c r="O371" i="15" s="1"/>
  <c r="O97" i="1"/>
  <c r="O94" i="15" s="1"/>
  <c r="O376" i="1"/>
  <c r="O373" i="15" s="1"/>
  <c r="O610" i="1"/>
  <c r="O607" i="15" s="1"/>
  <c r="O386" i="1"/>
  <c r="O383" i="15" s="1"/>
  <c r="O98" i="1"/>
  <c r="O95" i="15" s="1"/>
  <c r="O609" i="1"/>
  <c r="O606" i="15" s="1"/>
  <c r="O280" i="1"/>
  <c r="O277" i="15" s="1"/>
  <c r="O253" i="1"/>
  <c r="O250" i="15" s="1"/>
  <c r="O99" i="1"/>
  <c r="O96" i="15" s="1"/>
  <c r="O389" i="1"/>
  <c r="O386" i="15" s="1"/>
  <c r="O303" i="1"/>
  <c r="O300" i="15" s="1"/>
  <c r="O149" i="1"/>
  <c r="O146" i="15" s="1"/>
  <c r="O100" i="1"/>
  <c r="O97" i="15" s="1"/>
  <c r="O608" i="1"/>
  <c r="O605" i="15" s="1"/>
  <c r="O222" i="1"/>
  <c r="O219" i="15" s="1"/>
  <c r="O310" i="1"/>
  <c r="O307" i="15" s="1"/>
  <c r="O102" i="1"/>
  <c r="O99" i="15" s="1"/>
  <c r="O606" i="1"/>
  <c r="O603" i="15" s="1"/>
  <c r="O221" i="1"/>
  <c r="O218" i="15" s="1"/>
  <c r="O319" i="1"/>
  <c r="O316" i="15" s="1"/>
  <c r="O103" i="1"/>
  <c r="O100" i="15" s="1"/>
  <c r="O423" i="1"/>
  <c r="O420" i="15" s="1"/>
  <c r="O425" i="1"/>
  <c r="O422" i="15" s="1"/>
  <c r="O428" i="1"/>
  <c r="O425" i="15" s="1"/>
  <c r="O104" i="1"/>
  <c r="O101" i="15" s="1"/>
  <c r="O605" i="1"/>
  <c r="O602" i="15" s="1"/>
  <c r="O604" i="1"/>
  <c r="O601" i="15" s="1"/>
  <c r="O150" i="1"/>
  <c r="O147" i="15" s="1"/>
  <c r="O105" i="1"/>
  <c r="O102" i="15" s="1"/>
  <c r="O469" i="1"/>
  <c r="O466" i="15" s="1"/>
  <c r="O476" i="1"/>
  <c r="O473" i="15" s="1"/>
  <c r="O481" i="1"/>
  <c r="O478" i="15" s="1"/>
  <c r="O106" i="1"/>
  <c r="O103" i="15" s="1"/>
  <c r="O603" i="1"/>
  <c r="O600" i="15" s="1"/>
  <c r="O243" i="1"/>
  <c r="O240" i="15" s="1"/>
  <c r="O318" i="1"/>
  <c r="O315" i="15" s="1"/>
  <c r="O107" i="1"/>
  <c r="O104" i="15" s="1"/>
  <c r="O484" i="1"/>
  <c r="O481" i="15" s="1"/>
  <c r="O320" i="1"/>
  <c r="O317" i="15" s="1"/>
  <c r="O174" i="1"/>
  <c r="O171" i="15" s="1"/>
  <c r="O108" i="1"/>
  <c r="O105" i="15" s="1"/>
  <c r="O507" i="1"/>
  <c r="O504" i="15" s="1"/>
  <c r="O241" i="1"/>
  <c r="O238" i="15" s="1"/>
  <c r="O151" i="1"/>
  <c r="O148" i="15" s="1"/>
  <c r="O109" i="1"/>
  <c r="O106" i="15" s="1"/>
  <c r="O508" i="1"/>
  <c r="O505" i="15" s="1"/>
  <c r="O514" i="1"/>
  <c r="O511" i="15" s="1"/>
  <c r="O602" i="1"/>
  <c r="O599" i="15" s="1"/>
  <c r="O111" i="1"/>
  <c r="O108" i="15" s="1"/>
  <c r="O220" i="1"/>
  <c r="O217" i="15" s="1"/>
  <c r="O240" i="1"/>
  <c r="O237" i="15" s="1"/>
  <c r="O317" i="1"/>
  <c r="O314" i="15" s="1"/>
  <c r="O112" i="1"/>
  <c r="O109" i="15" s="1"/>
  <c r="O521" i="1"/>
  <c r="O518" i="15" s="1"/>
  <c r="O219" i="1"/>
  <c r="O216" i="15" s="1"/>
  <c r="O601" i="1"/>
  <c r="O598" i="15" s="1"/>
  <c r="O113" i="1"/>
  <c r="O110" i="15" s="1"/>
  <c r="O526" i="1"/>
  <c r="O523" i="15" s="1"/>
  <c r="O239" i="1"/>
  <c r="O236" i="15" s="1"/>
  <c r="O152" i="1"/>
  <c r="O149" i="15" s="1"/>
  <c r="O114" i="1"/>
  <c r="O111" i="15" s="1"/>
  <c r="O331" i="1"/>
  <c r="O328" i="15" s="1"/>
  <c r="O535" i="1"/>
  <c r="O532" i="15" s="1"/>
  <c r="O600" i="1"/>
  <c r="O597" i="15" s="1"/>
  <c r="O115" i="1"/>
  <c r="O112" i="15" s="1"/>
  <c r="O549" i="1"/>
  <c r="O546" i="15" s="1"/>
  <c r="O238" i="1"/>
  <c r="O235" i="15" s="1"/>
  <c r="O599" i="1"/>
  <c r="O596" i="15" s="1"/>
  <c r="O116" i="1"/>
  <c r="O113" i="15" s="1"/>
  <c r="O554" i="1"/>
  <c r="O551" i="15" s="1"/>
  <c r="O555" i="1"/>
  <c r="O552" i="15" s="1"/>
  <c r="O338" i="1"/>
  <c r="O335" i="15" s="1"/>
  <c r="O117" i="1"/>
  <c r="O114" i="15" s="1"/>
  <c r="O593" i="1"/>
  <c r="O590" i="15" s="1"/>
  <c r="O237" i="1"/>
  <c r="O234" i="15" s="1"/>
  <c r="O153" i="1"/>
  <c r="O150" i="15" s="1"/>
  <c r="O119" i="1"/>
  <c r="O116" i="15" s="1"/>
  <c r="O11" i="1"/>
  <c r="O8" i="15" s="1"/>
  <c r="O12" i="1"/>
  <c r="O9" i="15" s="1"/>
  <c r="O339" i="1"/>
  <c r="O336" i="15" s="1"/>
  <c r="O120" i="1"/>
  <c r="O117" i="15" s="1"/>
  <c r="O14" i="1"/>
  <c r="O11" i="15" s="1"/>
  <c r="O236" i="1"/>
  <c r="O233" i="15" s="1"/>
  <c r="O16" i="1"/>
  <c r="O13" i="15" s="1"/>
  <c r="O121" i="1"/>
  <c r="O118" i="15" s="1"/>
  <c r="O19" i="1"/>
  <c r="O16" i="15" s="1"/>
  <c r="O579" i="1"/>
  <c r="O576" i="15" s="1"/>
  <c r="O27" i="1"/>
  <c r="O24" i="15" s="1"/>
  <c r="O122" i="1"/>
  <c r="O119" i="15" s="1"/>
  <c r="O218" i="1"/>
  <c r="O215" i="15" s="1"/>
  <c r="O235" i="1"/>
  <c r="O232" i="15" s="1"/>
  <c r="O154" i="1"/>
  <c r="O151" i="15" s="1"/>
  <c r="O123" i="1"/>
  <c r="O120" i="15" s="1"/>
  <c r="O29" i="1"/>
  <c r="O26" i="15" s="1"/>
  <c r="O340" i="1"/>
  <c r="O337" i="15" s="1"/>
  <c r="O32" i="1"/>
  <c r="O29" i="15" s="1"/>
  <c r="O41" i="1"/>
  <c r="O38" i="15" s="1"/>
  <c r="O175" i="1"/>
  <c r="O172" i="15" s="1"/>
  <c r="O132" i="1"/>
  <c r="O129" i="15" s="1"/>
  <c r="O234" i="1"/>
  <c r="O231" i="15" s="1"/>
  <c r="O571" i="1"/>
  <c r="O568" i="15" s="1"/>
  <c r="O43" i="1"/>
  <c r="O40" i="15" s="1"/>
  <c r="O155" i="1"/>
  <c r="O152" i="15" s="1"/>
  <c r="O233" i="1"/>
  <c r="O230" i="15" s="1"/>
  <c r="O141" i="1"/>
  <c r="O138" i="15" s="1"/>
  <c r="O142" i="1"/>
  <c r="O139" i="15" s="1"/>
  <c r="O44" i="1"/>
  <c r="O41" i="15" s="1"/>
  <c r="O566" i="1"/>
  <c r="O563" i="15" s="1"/>
  <c r="O184" i="1"/>
  <c r="O181" i="15" s="1"/>
  <c r="O47" i="1"/>
  <c r="O44" i="15" s="1"/>
  <c r="O565" i="1"/>
  <c r="O562" i="15" s="1"/>
  <c r="O161" i="1"/>
  <c r="O158" i="15" s="1"/>
  <c r="O232" i="1"/>
  <c r="O229" i="15" s="1"/>
  <c r="O49" i="1"/>
  <c r="O46" i="15" s="1"/>
  <c r="O190" i="1"/>
  <c r="O187" i="15" s="1"/>
  <c r="O344" i="1"/>
  <c r="O341" i="15" s="1"/>
  <c r="O50" i="1"/>
  <c r="O47" i="15" s="1"/>
  <c r="O231" i="1"/>
  <c r="O228" i="15" s="1"/>
  <c r="O345" i="1"/>
  <c r="O342" i="15" s="1"/>
  <c r="O635" i="1"/>
  <c r="O632" i="15" s="1"/>
  <c r="O217" i="1"/>
  <c r="O214" i="15" s="1"/>
  <c r="O636" i="1"/>
  <c r="O633" i="15" s="1"/>
  <c r="O558" i="1"/>
  <c r="O555" i="15" s="1"/>
  <c r="O637" i="1"/>
  <c r="O634" i="15" s="1"/>
  <c r="O58" i="1"/>
  <c r="O55" i="15" s="1"/>
  <c r="O639" i="1"/>
  <c r="O636" i="15" s="1"/>
  <c r="O590" i="1"/>
  <c r="O587" i="15" s="1"/>
  <c r="O640" i="1"/>
  <c r="O637" i="15" s="1"/>
  <c r="O60" i="1"/>
  <c r="O57" i="15" s="1"/>
  <c r="O641" i="1"/>
  <c r="O638" i="15" s="1"/>
  <c r="O61" i="1"/>
  <c r="O58" i="15" s="1"/>
  <c r="O642" i="1"/>
  <c r="O639" i="15" s="1"/>
  <c r="O69" i="1"/>
  <c r="O66" i="15" s="1"/>
  <c r="O643" i="1"/>
  <c r="O640" i="15" s="1"/>
  <c r="O76" i="1"/>
  <c r="O73" i="15" s="1"/>
  <c r="O644" i="1"/>
  <c r="O641" i="15" s="1"/>
  <c r="O202" i="1"/>
  <c r="O199" i="15" s="1"/>
  <c r="O645" i="1"/>
  <c r="O642" i="15" s="1"/>
  <c r="O559" i="1"/>
  <c r="O556" i="15" s="1"/>
  <c r="O646" i="1"/>
  <c r="O643" i="15" s="1"/>
  <c r="O355" i="1"/>
  <c r="O352" i="15" s="1"/>
  <c r="O647" i="1"/>
  <c r="O644" i="15" s="1"/>
  <c r="O80" i="1"/>
  <c r="O77" i="15" s="1"/>
  <c r="O650" i="1"/>
  <c r="O647" i="15" s="1"/>
  <c r="O357" i="1"/>
  <c r="O354" i="15" s="1"/>
  <c r="O651" i="1"/>
  <c r="O648" i="15" s="1"/>
  <c r="O162" i="1"/>
  <c r="O159" i="15" s="1"/>
  <c r="O652" i="1"/>
  <c r="O649" i="15" s="1"/>
  <c r="O216" i="1"/>
  <c r="O213" i="15" s="1"/>
  <c r="O653" i="1"/>
  <c r="O650" i="15" s="1"/>
  <c r="O127" i="1"/>
  <c r="O124" i="15" s="1"/>
  <c r="O654" i="1"/>
  <c r="O651" i="15" s="1"/>
  <c r="O361" i="1"/>
  <c r="O358" i="15" s="1"/>
  <c r="O656" i="1"/>
  <c r="O653" i="15" s="1"/>
  <c r="O362" i="1"/>
  <c r="O359" i="15" s="1"/>
  <c r="O657" i="1"/>
  <c r="O654" i="15" s="1"/>
  <c r="O133" i="1"/>
  <c r="O130" i="15" s="1"/>
  <c r="O658" i="1"/>
  <c r="O655" i="15" s="1"/>
  <c r="O134" i="1"/>
  <c r="O131" i="15" s="1"/>
  <c r="O659" i="1"/>
  <c r="O656" i="15" s="1"/>
  <c r="O140" i="1"/>
  <c r="O137" i="15" s="1"/>
  <c r="O660" i="1"/>
  <c r="O657" i="15" s="1"/>
  <c r="O288" i="1"/>
  <c r="O285" i="15" s="1"/>
  <c r="O757" i="1"/>
  <c r="O754" i="15" s="1"/>
  <c r="O758" i="1"/>
  <c r="O755" i="15" s="1"/>
  <c r="O550" i="1"/>
  <c r="O547" i="15" s="1"/>
  <c r="O760" i="1"/>
  <c r="O757" i="15" s="1"/>
  <c r="O761" i="1"/>
  <c r="O758" i="15" s="1"/>
  <c r="O762" i="1"/>
  <c r="O759" i="15" s="1"/>
  <c r="O181" i="1"/>
  <c r="O178" i="15" s="1"/>
  <c r="O187" i="1"/>
  <c r="O184" i="15" s="1"/>
  <c r="O371" i="1"/>
  <c r="O368" i="15" s="1"/>
  <c r="O766" i="1"/>
  <c r="O763" i="15" s="1"/>
  <c r="O767" i="1"/>
  <c r="O764" i="15" s="1"/>
  <c r="O768" i="1"/>
  <c r="O765" i="15" s="1"/>
  <c r="O770" i="1"/>
  <c r="O767" i="15" s="1"/>
  <c r="O200" i="1"/>
  <c r="O197" i="15" s="1"/>
  <c r="O545" i="1"/>
  <c r="O542" i="15" s="1"/>
  <c r="O773" i="1"/>
  <c r="O770" i="15" s="1"/>
  <c r="O203" i="1"/>
  <c r="O200" i="15" s="1"/>
  <c r="O206" i="1"/>
  <c r="O203" i="15" s="1"/>
  <c r="O214" i="1"/>
  <c r="O211" i="15" s="1"/>
  <c r="O251" i="1"/>
  <c r="O248" i="15" s="1"/>
  <c r="O780" i="1"/>
  <c r="O777" i="15" s="1"/>
  <c r="O255" i="1"/>
  <c r="O252" i="15" s="1"/>
  <c r="O256" i="1"/>
  <c r="O253" i="15" s="1"/>
  <c r="O785" i="1"/>
  <c r="O262" i="1"/>
  <c r="O259" i="15" s="1"/>
  <c r="O163" i="1"/>
  <c r="O160" i="15" s="1"/>
  <c r="O406" i="1"/>
  <c r="O403" i="15" s="1"/>
  <c r="O410" i="1"/>
  <c r="O407" i="15" s="1"/>
  <c r="O267" i="1"/>
  <c r="O264" i="15" s="1"/>
  <c r="O527" i="1"/>
  <c r="O524" i="15" s="1"/>
  <c r="O269" i="1"/>
  <c r="O266" i="15" s="1"/>
  <c r="O418" i="1"/>
  <c r="O415" i="15" s="1"/>
  <c r="O271" i="1"/>
  <c r="O268" i="15" s="1"/>
  <c r="O420" i="1"/>
  <c r="O417" i="15" s="1"/>
  <c r="O275" i="1"/>
  <c r="O272" i="15" s="1"/>
  <c r="O282" i="1"/>
  <c r="O279" i="15" s="1"/>
  <c r="O283" i="1"/>
  <c r="O280" i="15" s="1"/>
  <c r="O286" i="1"/>
  <c r="O283" i="15" s="1"/>
  <c r="O455" i="1"/>
  <c r="O452" i="15" s="1"/>
  <c r="O461" i="1"/>
  <c r="O458" i="15" s="1"/>
  <c r="O287" i="1"/>
  <c r="O284" i="15" s="1"/>
  <c r="O518" i="1"/>
  <c r="O515" i="15" s="1"/>
  <c r="O296" i="1"/>
  <c r="O293" i="15" s="1"/>
  <c r="O474" i="1"/>
  <c r="O471" i="15" s="1"/>
  <c r="O517" i="1"/>
  <c r="O514" i="15" s="1"/>
  <c r="O480" i="1"/>
  <c r="O477" i="15" s="1"/>
  <c r="O516" i="1"/>
  <c r="O513" i="15" s="1"/>
  <c r="O309" i="1"/>
  <c r="O306" i="15" s="1"/>
  <c r="O495" i="1"/>
  <c r="O492" i="15" s="1"/>
  <c r="O382" i="1"/>
  <c r="O379" i="15" s="1"/>
  <c r="O504" i="1"/>
  <c r="O501" i="15" s="1"/>
  <c r="O505" i="1"/>
  <c r="O502" i="15" s="1"/>
  <c r="O530" i="1"/>
  <c r="O527" i="15" s="1"/>
  <c r="O311" i="1"/>
  <c r="O308" i="15" s="1"/>
  <c r="O515" i="1"/>
  <c r="O512" i="15" s="1"/>
  <c r="O547" i="1"/>
  <c r="O544" i="15" s="1"/>
  <c r="O548" i="1"/>
  <c r="O545" i="15" s="1"/>
  <c r="O551" i="1"/>
  <c r="O548" i="15" s="1"/>
  <c r="O564" i="1"/>
  <c r="O561" i="15" s="1"/>
  <c r="O316" i="1"/>
  <c r="O313" i="15" s="1"/>
  <c r="O569" i="1"/>
  <c r="O566" i="15" s="1"/>
  <c r="O570" i="1"/>
  <c r="O567" i="15" s="1"/>
  <c r="O493" i="1"/>
  <c r="O490" i="15" s="1"/>
  <c r="O591" i="1"/>
  <c r="O588" i="15" s="1"/>
  <c r="O592" i="1"/>
  <c r="O589" i="15" s="1"/>
  <c r="O661" i="1"/>
  <c r="O658" i="15" s="1"/>
  <c r="O213" i="1"/>
  <c r="O210" i="15" s="1"/>
  <c r="O662" i="1"/>
  <c r="O659" i="15" s="1"/>
  <c r="O321" i="1"/>
  <c r="O318" i="15" s="1"/>
  <c r="O663" i="1"/>
  <c r="O660" i="15" s="1"/>
  <c r="O332" i="1"/>
  <c r="O329" i="15" s="1"/>
  <c r="O664" i="1"/>
  <c r="O661" i="15" s="1"/>
  <c r="O333" i="1"/>
  <c r="O330" i="15" s="1"/>
  <c r="O666" i="1"/>
  <c r="O663" i="15" s="1"/>
  <c r="O334" i="1"/>
  <c r="O331" i="15" s="1"/>
  <c r="O667" i="1"/>
  <c r="O664" i="15" s="1"/>
  <c r="O178" i="1"/>
  <c r="O175" i="15" s="1"/>
  <c r="O668" i="1"/>
  <c r="O665" i="15" s="1"/>
  <c r="O342" i="1"/>
  <c r="O339" i="15" s="1"/>
  <c r="O669" i="1"/>
  <c r="O666" i="15" s="1"/>
  <c r="O347" i="1"/>
  <c r="O344" i="15" s="1"/>
  <c r="O670" i="1"/>
  <c r="O667" i="15" s="1"/>
  <c r="O348" i="1"/>
  <c r="O345" i="15" s="1"/>
  <c r="O671" i="1"/>
  <c r="O668" i="15" s="1"/>
  <c r="O489" i="1"/>
  <c r="O486" i="15" s="1"/>
  <c r="O672" i="1"/>
  <c r="O669" i="15" s="1"/>
  <c r="O391" i="1"/>
  <c r="O388" i="15" s="1"/>
  <c r="O673" i="1"/>
  <c r="O670" i="15" s="1"/>
  <c r="O483" i="1"/>
  <c r="O480" i="15" s="1"/>
  <c r="O674" i="1"/>
  <c r="O671" i="15" s="1"/>
  <c r="O360" i="1"/>
  <c r="O357" i="15" s="1"/>
  <c r="O676" i="1"/>
  <c r="O673" i="15" s="1"/>
  <c r="O164" i="1"/>
  <c r="O161" i="15" s="1"/>
  <c r="O677" i="1"/>
  <c r="O674" i="15" s="1"/>
  <c r="O372" i="1"/>
  <c r="O369" i="15" s="1"/>
  <c r="O678" i="1"/>
  <c r="O675" i="15" s="1"/>
  <c r="O375" i="1"/>
  <c r="O372" i="15" s="1"/>
  <c r="O679" i="1"/>
  <c r="O676" i="15" s="1"/>
  <c r="O477" i="1"/>
  <c r="O474" i="15" s="1"/>
  <c r="O680" i="1"/>
  <c r="O677" i="15" s="1"/>
  <c r="O387" i="1"/>
  <c r="O384" i="15" s="1"/>
  <c r="O681" i="1"/>
  <c r="O678" i="15" s="1"/>
  <c r="O390" i="1"/>
  <c r="O387" i="15" s="1"/>
  <c r="O682" i="1"/>
  <c r="O679" i="15" s="1"/>
  <c r="O475" i="1"/>
  <c r="O472" i="15" s="1"/>
  <c r="O683" i="1"/>
  <c r="O680" i="15" s="1"/>
  <c r="O468" i="1"/>
  <c r="O465" i="15" s="1"/>
  <c r="O684" i="1"/>
  <c r="O681" i="15" s="1"/>
  <c r="O212" i="1"/>
  <c r="O209" i="15" s="1"/>
  <c r="O686" i="1"/>
  <c r="O683" i="15" s="1"/>
  <c r="O465" i="1"/>
  <c r="O462" i="15" s="1"/>
  <c r="O687" i="1"/>
  <c r="O684" i="15" s="1"/>
  <c r="O426" i="1"/>
  <c r="O423" i="15" s="1"/>
  <c r="O688" i="1"/>
  <c r="O685" i="15" s="1"/>
  <c r="O452" i="1"/>
  <c r="O449" i="15" s="1"/>
  <c r="O689" i="1"/>
  <c r="O686" i="15" s="1"/>
  <c r="O451" i="1"/>
  <c r="O448" i="15" s="1"/>
  <c r="O690" i="1"/>
  <c r="O687" i="15" s="1"/>
  <c r="O419" i="1"/>
  <c r="O416" i="15" s="1"/>
  <c r="O691" i="1"/>
  <c r="O688" i="15" s="1"/>
  <c r="O402" i="1"/>
  <c r="O399" i="15" s="1"/>
  <c r="O692" i="1"/>
  <c r="O689" i="15" s="1"/>
  <c r="O462" i="1"/>
  <c r="O459" i="15" s="1"/>
  <c r="O694" i="1"/>
  <c r="O691" i="15" s="1"/>
  <c r="O471" i="1"/>
  <c r="O468" i="15" s="1"/>
  <c r="O695" i="1"/>
  <c r="O692" i="15" s="1"/>
  <c r="O496" i="1"/>
  <c r="O493" i="15" s="1"/>
  <c r="O696" i="1"/>
  <c r="O693" i="15" s="1"/>
  <c r="O473" i="1"/>
  <c r="O470" i="15" s="1"/>
  <c r="O697" i="1"/>
  <c r="O694" i="15" s="1"/>
  <c r="O408" i="1"/>
  <c r="O405" i="15" s="1"/>
  <c r="O699" i="1"/>
  <c r="O696" i="15" s="1"/>
  <c r="O487" i="1"/>
  <c r="O484" i="15" s="1"/>
  <c r="O700" i="1"/>
  <c r="O697" i="15" s="1"/>
  <c r="O501" i="1"/>
  <c r="O498" i="15" s="1"/>
  <c r="O701" i="1"/>
  <c r="O698" i="15" s="1"/>
  <c r="O519" i="1"/>
  <c r="O516" i="15" s="1"/>
  <c r="O702" i="1"/>
  <c r="O699" i="15" s="1"/>
  <c r="O528" i="1"/>
  <c r="O525" i="15" s="1"/>
  <c r="O703" i="1"/>
  <c r="O700" i="15" s="1"/>
  <c r="O532" i="1"/>
  <c r="O529" i="15" s="1"/>
  <c r="O704" i="1"/>
  <c r="O701" i="15" s="1"/>
  <c r="O211" i="1"/>
  <c r="O208" i="15" s="1"/>
  <c r="O705" i="1"/>
  <c r="O702" i="15" s="1"/>
  <c r="O544" i="1"/>
  <c r="O541" i="15" s="1"/>
  <c r="O706" i="1"/>
  <c r="O703" i="15" s="1"/>
  <c r="O407" i="1"/>
  <c r="O404" i="15" s="1"/>
  <c r="O707" i="1"/>
  <c r="O704" i="15" s="1"/>
  <c r="O378" i="1"/>
  <c r="O375" i="15" s="1"/>
  <c r="O709" i="1"/>
  <c r="O706" i="15" s="1"/>
  <c r="O562" i="1"/>
  <c r="O559" i="15" s="1"/>
  <c r="O710" i="1"/>
  <c r="O707" i="15" s="1"/>
  <c r="O572" i="1"/>
  <c r="O569" i="15" s="1"/>
  <c r="O711" i="1"/>
  <c r="O708" i="15" s="1"/>
  <c r="O409" i="1"/>
  <c r="O406" i="15" s="1"/>
  <c r="O712" i="1"/>
  <c r="O709" i="15" s="1"/>
  <c r="O587" i="1"/>
  <c r="O584" i="15" s="1"/>
  <c r="O713" i="1"/>
  <c r="O710" i="15" s="1"/>
  <c r="O594" i="1"/>
  <c r="O591" i="15" s="1"/>
  <c r="O714" i="1"/>
  <c r="O711" i="15" s="1"/>
  <c r="O210" i="1"/>
  <c r="O207" i="15" s="1"/>
  <c r="O715" i="1"/>
  <c r="O712" i="15" s="1"/>
  <c r="O20" i="1"/>
  <c r="O17" i="15" s="1"/>
  <c r="O717" i="1"/>
  <c r="O714" i="15" s="1"/>
  <c r="O21" i="1"/>
  <c r="O18" i="15" s="1"/>
  <c r="O718" i="1"/>
  <c r="O715" i="15" s="1"/>
  <c r="O413" i="1"/>
  <c r="O410" i="15" s="1"/>
  <c r="O719" i="1"/>
  <c r="O716" i="15" s="1"/>
  <c r="O22" i="1"/>
  <c r="O19" i="15" s="1"/>
  <c r="O720" i="1"/>
  <c r="O717" i="15" s="1"/>
  <c r="O370" i="1"/>
  <c r="O367" i="15" s="1"/>
  <c r="O721" i="1"/>
  <c r="O718" i="15" s="1"/>
  <c r="O23" i="1"/>
  <c r="O20" i="15" s="1"/>
  <c r="O722" i="1"/>
  <c r="O719" i="15" s="1"/>
  <c r="O368" i="1"/>
  <c r="O365" i="15" s="1"/>
  <c r="O724" i="1"/>
  <c r="O721" i="15" s="1"/>
  <c r="O24" i="1"/>
  <c r="O21" i="15" s="1"/>
  <c r="O725" i="1"/>
  <c r="O722" i="15" s="1"/>
  <c r="O25" i="1"/>
  <c r="O22" i="15" s="1"/>
  <c r="O726" i="1"/>
  <c r="O723" i="15" s="1"/>
  <c r="O363" i="1"/>
  <c r="O360" i="15" s="1"/>
  <c r="O727" i="1"/>
  <c r="O724" i="15" s="1"/>
  <c r="O33" i="1"/>
  <c r="O30" i="15" s="1"/>
  <c r="O728" i="1"/>
  <c r="O725" i="15" s="1"/>
  <c r="O588" i="1"/>
  <c r="O585" i="15" s="1"/>
  <c r="O729" i="1"/>
  <c r="O726" i="15" s="1"/>
  <c r="O35" i="1"/>
  <c r="O32" i="15" s="1"/>
  <c r="O730" i="1"/>
  <c r="O727" i="15" s="1"/>
  <c r="O37" i="1"/>
  <c r="O34" i="15" s="1"/>
  <c r="O731" i="1"/>
  <c r="O728" i="15" s="1"/>
  <c r="O583" i="1"/>
  <c r="O580" i="15" s="1"/>
  <c r="O733" i="1"/>
  <c r="O730" i="15" s="1"/>
  <c r="O38" i="1"/>
  <c r="O35" i="15" s="1"/>
  <c r="O734" i="1"/>
  <c r="O731" i="15" s="1"/>
  <c r="O39" i="1"/>
  <c r="O36" i="15" s="1"/>
  <c r="O735" i="1"/>
  <c r="O732" i="15" s="1"/>
  <c r="O165" i="1"/>
  <c r="O162" i="15" s="1"/>
  <c r="O736" i="1"/>
  <c r="O733" i="15" s="1"/>
  <c r="O42" i="1"/>
  <c r="O39" i="15" s="1"/>
  <c r="O737" i="1"/>
  <c r="O734" i="15" s="1"/>
  <c r="O276" i="1"/>
  <c r="O273" i="15" s="1"/>
  <c r="O739" i="1"/>
  <c r="O736" i="15" s="1"/>
  <c r="O580" i="1"/>
  <c r="O577" i="15" s="1"/>
  <c r="O740" i="1"/>
  <c r="O737" i="15" s="1"/>
  <c r="O209" i="1"/>
  <c r="O206" i="15" s="1"/>
  <c r="O741" i="1"/>
  <c r="O738" i="15" s="1"/>
  <c r="O48" i="1"/>
  <c r="O45" i="15" s="1"/>
  <c r="O743" i="1"/>
  <c r="O740" i="15" s="1"/>
  <c r="O578" i="1"/>
  <c r="O575" i="15" s="1"/>
  <c r="O744" i="1"/>
  <c r="O741" i="15" s="1"/>
  <c r="O51" i="1"/>
  <c r="O48" i="15" s="1"/>
  <c r="O745" i="1"/>
  <c r="O742" i="15" s="1"/>
  <c r="O576" i="1"/>
  <c r="O573" i="15" s="1"/>
  <c r="O746" i="1"/>
  <c r="O743" i="15" s="1"/>
  <c r="O53" i="1"/>
  <c r="O50" i="15" s="1"/>
  <c r="O747" i="1"/>
  <c r="O744" i="15" s="1"/>
  <c r="O54" i="1"/>
  <c r="O51" i="15" s="1"/>
  <c r="O748" i="1"/>
  <c r="O745" i="15" s="1"/>
  <c r="O456" i="1"/>
  <c r="O453" i="15" s="1"/>
  <c r="O749" i="1"/>
  <c r="O746" i="15" s="1"/>
  <c r="O56" i="1"/>
  <c r="O53" i="15" s="1"/>
  <c r="O750" i="1"/>
  <c r="O747" i="15" s="1"/>
  <c r="O57" i="1"/>
  <c r="O54" i="15" s="1"/>
  <c r="O751" i="1"/>
  <c r="O748" i="15" s="1"/>
  <c r="O166" i="1"/>
  <c r="O163" i="15" s="1"/>
  <c r="O752" i="1"/>
  <c r="O749" i="15" s="1"/>
  <c r="O63" i="1"/>
  <c r="O60" i="15" s="1"/>
  <c r="O753" i="1"/>
  <c r="O750" i="15" s="1"/>
  <c r="O64" i="1"/>
  <c r="O61" i="15" s="1"/>
  <c r="O754" i="1"/>
  <c r="O751" i="15" s="1"/>
  <c r="O552" i="1"/>
  <c r="O549" i="15" s="1"/>
  <c r="O755" i="1"/>
  <c r="O752" i="15" s="1"/>
  <c r="O67" i="1"/>
  <c r="O64" i="15" s="1"/>
  <c r="O756" i="1"/>
  <c r="O753" i="15" s="1"/>
  <c r="O207" i="1"/>
  <c r="O204" i="15" s="1"/>
  <c r="O70" i="1"/>
  <c r="O67" i="15" s="1"/>
  <c r="O598" i="1"/>
  <c r="O595" i="15" s="1"/>
  <c r="O75" i="1"/>
  <c r="O72" i="15" s="1"/>
  <c r="O541" i="1"/>
  <c r="O538" i="15" s="1"/>
  <c r="O763" i="1"/>
  <c r="O760" i="15" s="1"/>
  <c r="O764" i="1"/>
  <c r="O761" i="15" s="1"/>
  <c r="O765" i="1"/>
  <c r="O762" i="15" s="1"/>
  <c r="O538" i="1"/>
  <c r="O535" i="15" s="1"/>
  <c r="O81" i="1"/>
  <c r="O78" i="15" s="1"/>
  <c r="O124" i="1"/>
  <c r="O121" i="15" s="1"/>
  <c r="O536" i="1"/>
  <c r="O533" i="15" s="1"/>
  <c r="O771" i="1"/>
  <c r="O768" i="15" s="1"/>
  <c r="O772" i="1"/>
  <c r="O769" i="15" s="1"/>
  <c r="O523" i="1"/>
  <c r="O520" i="15" s="1"/>
  <c r="O774" i="1"/>
  <c r="O771" i="15" s="1"/>
  <c r="O130" i="1"/>
  <c r="O127" i="15" s="1"/>
  <c r="O775" i="1"/>
  <c r="O772" i="15" s="1"/>
  <c r="O776" i="1"/>
  <c r="O773" i="15" s="1"/>
  <c r="O777" i="1"/>
  <c r="O774" i="15" s="1"/>
  <c r="O778" i="1"/>
  <c r="O775" i="15" s="1"/>
  <c r="O522" i="1"/>
  <c r="O519" i="15" s="1"/>
  <c r="O781" i="1"/>
  <c r="O778" i="15" s="1"/>
  <c r="O586" i="1"/>
  <c r="O583" i="15" s="1"/>
  <c r="O782" i="1"/>
  <c r="O779" i="15" s="1"/>
  <c r="O137" i="1"/>
  <c r="O134" i="15" s="1"/>
  <c r="O783" i="1"/>
  <c r="O780" i="15" s="1"/>
  <c r="O784" i="1"/>
  <c r="O781" i="15" s="1"/>
  <c r="O144" i="1"/>
  <c r="O141" i="15" s="1"/>
  <c r="O9" i="1"/>
  <c r="O6" i="15" s="1"/>
  <c r="O513" i="1"/>
  <c r="O510" i="15" s="1"/>
  <c r="O424" i="1"/>
  <c r="O421" i="15" s="1"/>
  <c r="O427" i="1"/>
  <c r="O424" i="15" s="1"/>
  <c r="O450" i="1"/>
  <c r="O447" i="15" s="1"/>
  <c r="O512" i="1"/>
  <c r="O509" i="15" s="1"/>
  <c r="O459" i="1"/>
  <c r="O456" i="15" s="1"/>
  <c r="O185" i="1"/>
  <c r="O182" i="15" s="1"/>
  <c r="O168" i="1"/>
  <c r="O165" i="15" s="1"/>
  <c r="O482" i="1"/>
  <c r="O479" i="15" s="1"/>
  <c r="O192" i="1"/>
  <c r="O189" i="15" s="1"/>
  <c r="O193" i="1"/>
  <c r="O190" i="15" s="1"/>
  <c r="O196" i="1"/>
  <c r="O193" i="15" s="1"/>
  <c r="O494" i="1"/>
  <c r="O491" i="15" s="1"/>
  <c r="O198" i="1"/>
  <c r="O195" i="15" s="1"/>
  <c r="O506" i="1"/>
  <c r="O503" i="15" s="1"/>
  <c r="O503" i="1"/>
  <c r="O500" i="15" s="1"/>
  <c r="O509" i="1"/>
  <c r="O506" i="15" s="1"/>
  <c r="O205" i="1"/>
  <c r="O202" i="15" s="1"/>
  <c r="O524" i="1"/>
  <c r="O521" i="15" s="1"/>
  <c r="O529" i="1"/>
  <c r="O526" i="15" s="1"/>
  <c r="O397" i="1"/>
  <c r="O394" i="15" s="1"/>
  <c r="O531" i="1"/>
  <c r="O528" i="15" s="1"/>
  <c r="O533" i="1"/>
  <c r="O530" i="15" s="1"/>
  <c r="O247" i="1"/>
  <c r="O244" i="15" s="1"/>
  <c r="O539" i="1"/>
  <c r="O536" i="15" s="1"/>
  <c r="O542" i="1"/>
  <c r="O539" i="15" s="1"/>
  <c r="O249" i="1"/>
  <c r="O246" i="15" s="1"/>
  <c r="O500" i="1"/>
  <c r="O497" i="15" s="1"/>
  <c r="O557" i="1"/>
  <c r="O554" i="15" s="1"/>
  <c r="O254" i="1"/>
  <c r="O251" i="15" s="1"/>
  <c r="O498" i="1"/>
  <c r="O495" i="15" s="1"/>
  <c r="O497" i="1"/>
  <c r="O494" i="15" s="1"/>
  <c r="N261" i="1"/>
  <c r="N258" i="15" s="1"/>
  <c r="N189" i="1"/>
  <c r="N186" i="15" s="1"/>
  <c r="N190" i="1"/>
  <c r="N187" i="15" s="1"/>
  <c r="N191" i="1"/>
  <c r="N188" i="15" s="1"/>
  <c r="N196" i="1"/>
  <c r="N193" i="15" s="1"/>
  <c r="N204" i="1"/>
  <c r="N201" i="15" s="1"/>
  <c r="N205" i="1"/>
  <c r="N202" i="15" s="1"/>
  <c r="N207" i="1"/>
  <c r="N204" i="15" s="1"/>
  <c r="N250" i="1"/>
  <c r="N247" i="15" s="1"/>
  <c r="N251" i="1"/>
  <c r="N248" i="15" s="1"/>
  <c r="N260" i="1"/>
  <c r="N257" i="15" s="1"/>
  <c r="N262" i="1"/>
  <c r="N259" i="15" s="1"/>
  <c r="N272" i="1"/>
  <c r="N269" i="15" s="1"/>
  <c r="N273" i="1"/>
  <c r="N270" i="15" s="1"/>
  <c r="N290" i="1"/>
  <c r="N287" i="15" s="1"/>
  <c r="N302" i="1"/>
  <c r="N299" i="15" s="1"/>
  <c r="N309" i="1"/>
  <c r="N306" i="15" s="1"/>
  <c r="N312" i="1"/>
  <c r="N309" i="15" s="1"/>
  <c r="N320" i="1"/>
  <c r="N317" i="15" s="1"/>
  <c r="N321" i="1"/>
  <c r="N318" i="15" s="1"/>
  <c r="N328" i="1"/>
  <c r="N325" i="15" s="1"/>
  <c r="N331" i="1"/>
  <c r="N328" i="15" s="1"/>
  <c r="N332" i="1"/>
  <c r="N329" i="15" s="1"/>
  <c r="N347" i="1"/>
  <c r="N344" i="15" s="1"/>
  <c r="N357" i="1"/>
  <c r="N354" i="15" s="1"/>
  <c r="N361" i="1"/>
  <c r="N358" i="15" s="1"/>
  <c r="N391" i="1"/>
  <c r="N388" i="15" s="1"/>
  <c r="N564" i="1"/>
  <c r="N561" i="15" s="1"/>
  <c r="N590" i="1"/>
  <c r="N587" i="15" s="1"/>
  <c r="N591" i="1"/>
  <c r="N588" i="15" s="1"/>
  <c r="N209" i="1"/>
  <c r="N206" i="15" s="1"/>
  <c r="N210" i="1"/>
  <c r="N207" i="15" s="1"/>
  <c r="N211" i="1"/>
  <c r="N208" i="15" s="1"/>
  <c r="N212" i="1"/>
  <c r="N209" i="15" s="1"/>
  <c r="N213" i="1"/>
  <c r="N210" i="15" s="1"/>
  <c r="N214" i="1"/>
  <c r="N211" i="15" s="1"/>
  <c r="N216" i="1"/>
  <c r="N213" i="15" s="1"/>
  <c r="N217" i="1"/>
  <c r="N214" i="15" s="1"/>
  <c r="N218" i="1"/>
  <c r="N215" i="15" s="1"/>
  <c r="N219" i="1"/>
  <c r="N216" i="15" s="1"/>
  <c r="N220" i="1"/>
  <c r="N217" i="15" s="1"/>
  <c r="N221" i="1"/>
  <c r="N218" i="15" s="1"/>
  <c r="N222" i="1"/>
  <c r="N219" i="15" s="1"/>
  <c r="N223" i="1"/>
  <c r="N220" i="15" s="1"/>
  <c r="N224" i="1"/>
  <c r="N221" i="15" s="1"/>
  <c r="N225" i="1"/>
  <c r="N222" i="15" s="1"/>
  <c r="N226" i="1"/>
  <c r="N223" i="15" s="1"/>
  <c r="N227" i="1"/>
  <c r="N224" i="15" s="1"/>
  <c r="N229" i="1"/>
  <c r="N226" i="15" s="1"/>
  <c r="N230" i="1"/>
  <c r="N227" i="15" s="1"/>
  <c r="N231" i="1"/>
  <c r="N228" i="15" s="1"/>
  <c r="N232" i="1"/>
  <c r="N229" i="15" s="1"/>
  <c r="N233" i="1"/>
  <c r="N230" i="15" s="1"/>
  <c r="N234" i="1"/>
  <c r="N231" i="15" s="1"/>
  <c r="N235" i="1"/>
  <c r="N232" i="15" s="1"/>
  <c r="N236" i="1"/>
  <c r="N233" i="15" s="1"/>
  <c r="N237" i="1"/>
  <c r="N234" i="15" s="1"/>
  <c r="N238" i="1"/>
  <c r="N235" i="15" s="1"/>
  <c r="N239" i="1"/>
  <c r="N236" i="15" s="1"/>
  <c r="N240" i="1"/>
  <c r="N237" i="15" s="1"/>
  <c r="N241" i="1"/>
  <c r="N238" i="15" s="1"/>
  <c r="N243" i="1"/>
  <c r="N240" i="15" s="1"/>
  <c r="N267" i="1"/>
  <c r="N264" i="15" s="1"/>
  <c r="N271" i="1"/>
  <c r="N268" i="15" s="1"/>
  <c r="N281" i="1"/>
  <c r="N278" i="15" s="1"/>
  <c r="N283" i="1"/>
  <c r="N280" i="15" s="1"/>
  <c r="N286" i="1"/>
  <c r="N283" i="15" s="1"/>
  <c r="N297" i="1"/>
  <c r="N294" i="15" s="1"/>
  <c r="N299" i="1"/>
  <c r="N296" i="15" s="1"/>
  <c r="N306" i="1"/>
  <c r="N303" i="15" s="1"/>
  <c r="N316" i="1"/>
  <c r="N313" i="15" s="1"/>
  <c r="N317" i="1"/>
  <c r="N314" i="15" s="1"/>
  <c r="N324" i="1"/>
  <c r="N321" i="15" s="1"/>
  <c r="N325" i="1"/>
  <c r="N322" i="15" s="1"/>
  <c r="N326" i="1"/>
  <c r="N323" i="15" s="1"/>
  <c r="N333" i="1"/>
  <c r="N330" i="15" s="1"/>
  <c r="N343" i="1"/>
  <c r="N340" i="15" s="1"/>
  <c r="N345" i="1"/>
  <c r="N342" i="15" s="1"/>
  <c r="N364" i="1"/>
  <c r="N361" i="15" s="1"/>
  <c r="N373" i="1"/>
  <c r="N370" i="15" s="1"/>
  <c r="N382" i="1"/>
  <c r="N379" i="15" s="1"/>
  <c r="N387" i="1"/>
  <c r="N384" i="15" s="1"/>
  <c r="N388" i="1"/>
  <c r="N385" i="15" s="1"/>
  <c r="N393" i="1"/>
  <c r="N390" i="15" s="1"/>
  <c r="N397" i="1"/>
  <c r="N394" i="15" s="1"/>
  <c r="N402" i="1"/>
  <c r="N399" i="15" s="1"/>
  <c r="N404" i="1"/>
  <c r="N401" i="15" s="1"/>
  <c r="N406" i="1"/>
  <c r="N403" i="15" s="1"/>
  <c r="N408" i="1"/>
  <c r="N405" i="15" s="1"/>
  <c r="N420" i="1"/>
  <c r="N417" i="15" s="1"/>
  <c r="N461" i="1"/>
  <c r="N458" i="15" s="1"/>
  <c r="N465" i="1"/>
  <c r="N462" i="15" s="1"/>
  <c r="N467" i="1"/>
  <c r="N464" i="15" s="1"/>
  <c r="N469" i="1"/>
  <c r="N466" i="15" s="1"/>
  <c r="N471" i="1"/>
  <c r="N468" i="15" s="1"/>
  <c r="N479" i="1"/>
  <c r="N476" i="15" s="1"/>
  <c r="N482" i="1"/>
  <c r="N479" i="15" s="1"/>
  <c r="N483" i="1"/>
  <c r="N480" i="15" s="1"/>
  <c r="N484" i="1"/>
  <c r="N481" i="15" s="1"/>
  <c r="N486" i="1"/>
  <c r="N483" i="15" s="1"/>
  <c r="N489" i="1"/>
  <c r="N486" i="15" s="1"/>
  <c r="N490" i="1"/>
  <c r="N487" i="15" s="1"/>
  <c r="N505" i="1"/>
  <c r="N502" i="15" s="1"/>
  <c r="N509" i="1"/>
  <c r="N506" i="15" s="1"/>
  <c r="N515" i="1"/>
  <c r="N512" i="15" s="1"/>
  <c r="N530" i="1"/>
  <c r="N527" i="15" s="1"/>
  <c r="N532" i="1"/>
  <c r="N529" i="15" s="1"/>
  <c r="N537" i="1"/>
  <c r="N534" i="15" s="1"/>
  <c r="N539" i="1"/>
  <c r="N536" i="15" s="1"/>
  <c r="N548" i="1"/>
  <c r="N545" i="15" s="1"/>
  <c r="N553" i="1"/>
  <c r="N550" i="15" s="1"/>
  <c r="N554" i="1"/>
  <c r="N551" i="15" s="1"/>
  <c r="N556" i="1"/>
  <c r="N553" i="15" s="1"/>
  <c r="N557" i="1"/>
  <c r="N554" i="15" s="1"/>
  <c r="N581" i="1"/>
  <c r="N578" i="15" s="1"/>
  <c r="N583" i="1"/>
  <c r="N580" i="15" s="1"/>
  <c r="N589" i="1"/>
  <c r="N586" i="15" s="1"/>
  <c r="N593" i="1"/>
  <c r="N590" i="15" s="1"/>
  <c r="N596" i="1"/>
  <c r="N593" i="15" s="1"/>
  <c r="N375" i="1"/>
  <c r="N372" i="15" s="1"/>
  <c r="N379" i="1"/>
  <c r="N376" i="15" s="1"/>
  <c r="N415" i="1"/>
  <c r="N412" i="15" s="1"/>
  <c r="N450" i="1"/>
  <c r="N447" i="15" s="1"/>
  <c r="N491" i="1"/>
  <c r="N488" i="15" s="1"/>
  <c r="N497" i="1"/>
  <c r="N494" i="15" s="1"/>
  <c r="N504" i="1"/>
  <c r="N501" i="15" s="1"/>
  <c r="N512" i="1"/>
  <c r="N509" i="15" s="1"/>
  <c r="N524" i="1"/>
  <c r="N521" i="15" s="1"/>
  <c r="N531" i="1"/>
  <c r="N528" i="15" s="1"/>
  <c r="N535" i="1"/>
  <c r="N532" i="15" s="1"/>
  <c r="N538" i="1"/>
  <c r="N535" i="15" s="1"/>
  <c r="N542" i="1"/>
  <c r="N539" i="15" s="1"/>
  <c r="N572" i="1"/>
  <c r="N569" i="15" s="1"/>
  <c r="N577" i="1"/>
  <c r="N574" i="15" s="1"/>
  <c r="N562" i="1"/>
  <c r="N559" i="15" s="1"/>
  <c r="N569" i="1"/>
  <c r="N566" i="15" s="1"/>
  <c r="N580" i="1"/>
  <c r="N577" i="15" s="1"/>
  <c r="N582" i="1"/>
  <c r="N579" i="15" s="1"/>
  <c r="N586" i="1"/>
  <c r="N583" i="15" s="1"/>
  <c r="N587" i="1"/>
  <c r="N584" i="15" s="1"/>
  <c r="N595" i="1"/>
  <c r="N592" i="15" s="1"/>
  <c r="N599" i="1"/>
  <c r="N596" i="15" s="1"/>
  <c r="N600" i="1"/>
  <c r="N597" i="15" s="1"/>
  <c r="N601" i="1"/>
  <c r="N598" i="15" s="1"/>
  <c r="N602" i="1"/>
  <c r="N599" i="15" s="1"/>
  <c r="N603" i="1"/>
  <c r="N600" i="15" s="1"/>
  <c r="N604" i="1"/>
  <c r="N601" i="15" s="1"/>
  <c r="N605" i="1"/>
  <c r="N602" i="15" s="1"/>
  <c r="N606" i="1"/>
  <c r="N603" i="15" s="1"/>
  <c r="N608" i="1"/>
  <c r="N605" i="15" s="1"/>
  <c r="N609" i="1"/>
  <c r="N606" i="15" s="1"/>
  <c r="N610" i="1"/>
  <c r="N607" i="15" s="1"/>
  <c r="N611" i="1"/>
  <c r="N608" i="15" s="1"/>
  <c r="N612" i="1"/>
  <c r="N609" i="15" s="1"/>
  <c r="N614" i="1"/>
  <c r="N611" i="15" s="1"/>
  <c r="N615" i="1"/>
  <c r="N612" i="15" s="1"/>
  <c r="N616" i="1"/>
  <c r="N613" i="15" s="1"/>
  <c r="N617" i="1"/>
  <c r="N614" i="15" s="1"/>
  <c r="N618" i="1"/>
  <c r="N615" i="15" s="1"/>
  <c r="N619" i="1"/>
  <c r="N616" i="15" s="1"/>
  <c r="N620" i="1"/>
  <c r="N617" i="15" s="1"/>
  <c r="N621" i="1"/>
  <c r="N618" i="15" s="1"/>
  <c r="N622" i="1"/>
  <c r="N619" i="15" s="1"/>
  <c r="N623" i="1"/>
  <c r="N620" i="15" s="1"/>
  <c r="N624" i="1"/>
  <c r="N621" i="15" s="1"/>
  <c r="N626" i="1"/>
  <c r="N623" i="15" s="1"/>
  <c r="N627" i="1"/>
  <c r="N624" i="15" s="1"/>
  <c r="N628" i="1"/>
  <c r="N625" i="15" s="1"/>
  <c r="N629" i="1"/>
  <c r="N626" i="15" s="1"/>
  <c r="N631" i="1"/>
  <c r="N628" i="15" s="1"/>
  <c r="N632" i="1"/>
  <c r="N629" i="15" s="1"/>
  <c r="N634" i="1"/>
  <c r="N631" i="15" s="1"/>
  <c r="N10" i="1"/>
  <c r="N7" i="15" s="1"/>
  <c r="N635" i="1"/>
  <c r="N632" i="15" s="1"/>
  <c r="N11" i="1"/>
  <c r="N8" i="15" s="1"/>
  <c r="N13" i="1"/>
  <c r="N10" i="15" s="1"/>
  <c r="N636" i="1"/>
  <c r="N633" i="15" s="1"/>
  <c r="N16" i="1"/>
  <c r="N13" i="15" s="1"/>
  <c r="N17" i="1"/>
  <c r="N14" i="15" s="1"/>
  <c r="N637" i="1"/>
  <c r="N634" i="15" s="1"/>
  <c r="N18" i="1"/>
  <c r="N15" i="15" s="1"/>
  <c r="N19" i="1"/>
  <c r="N16" i="15" s="1"/>
  <c r="N639" i="1"/>
  <c r="N636" i="15" s="1"/>
  <c r="N27" i="1"/>
  <c r="N24" i="15" s="1"/>
  <c r="N28" i="1"/>
  <c r="N25" i="15" s="1"/>
  <c r="N640" i="1"/>
  <c r="N637" i="15" s="1"/>
  <c r="N30" i="1"/>
  <c r="N27" i="15" s="1"/>
  <c r="N34" i="1"/>
  <c r="N31" i="15" s="1"/>
  <c r="N641" i="1"/>
  <c r="N638" i="15" s="1"/>
  <c r="N35" i="1"/>
  <c r="N32" i="15" s="1"/>
  <c r="N38" i="1"/>
  <c r="N35" i="15" s="1"/>
  <c r="N642" i="1"/>
  <c r="N639" i="15" s="1"/>
  <c r="N39" i="1"/>
  <c r="N36" i="15" s="1"/>
  <c r="N44" i="1"/>
  <c r="N41" i="15" s="1"/>
  <c r="N643" i="1"/>
  <c r="N640" i="15" s="1"/>
  <c r="N51" i="1"/>
  <c r="N48" i="15" s="1"/>
  <c r="N54" i="1"/>
  <c r="N51" i="15" s="1"/>
  <c r="N644" i="1"/>
  <c r="N641" i="15" s="1"/>
  <c r="N57" i="1"/>
  <c r="N54" i="15" s="1"/>
  <c r="N58" i="1"/>
  <c r="N55" i="15" s="1"/>
  <c r="N645" i="1"/>
  <c r="N642" i="15" s="1"/>
  <c r="N59" i="1"/>
  <c r="N56" i="15" s="1"/>
  <c r="N60" i="1"/>
  <c r="N57" i="15" s="1"/>
  <c r="N646" i="1"/>
  <c r="N643" i="15" s="1"/>
  <c r="N63" i="1"/>
  <c r="N60" i="15" s="1"/>
  <c r="N70" i="1"/>
  <c r="N67" i="15" s="1"/>
  <c r="N647" i="1"/>
  <c r="N644" i="15" s="1"/>
  <c r="N73" i="1"/>
  <c r="N70" i="15" s="1"/>
  <c r="N78" i="1"/>
  <c r="N75" i="15" s="1"/>
  <c r="N650" i="1"/>
  <c r="N647" i="15" s="1"/>
  <c r="N133" i="1"/>
  <c r="N130" i="15" s="1"/>
  <c r="N140" i="1"/>
  <c r="N137" i="15" s="1"/>
  <c r="N651" i="1"/>
  <c r="N648" i="15" s="1"/>
  <c r="N181" i="1"/>
  <c r="N178" i="15" s="1"/>
  <c r="N183" i="1"/>
  <c r="N180" i="15" s="1"/>
  <c r="N652" i="1"/>
  <c r="N649" i="15" s="1"/>
  <c r="N193" i="1"/>
  <c r="N190" i="15" s="1"/>
  <c r="N198" i="1"/>
  <c r="N195" i="15" s="1"/>
  <c r="N653" i="1"/>
  <c r="N650" i="15" s="1"/>
  <c r="N202" i="1"/>
  <c r="N199" i="15" s="1"/>
  <c r="N248" i="1"/>
  <c r="N245" i="15" s="1"/>
  <c r="N654" i="1"/>
  <c r="N651" i="15" s="1"/>
  <c r="N249" i="1"/>
  <c r="N246" i="15" s="1"/>
  <c r="N254" i="1"/>
  <c r="N251" i="15" s="1"/>
  <c r="N656" i="1"/>
  <c r="N653" i="15" s="1"/>
  <c r="N258" i="1"/>
  <c r="N255" i="15" s="1"/>
  <c r="N266" i="1"/>
  <c r="N263" i="15" s="1"/>
  <c r="N657" i="1"/>
  <c r="N654" i="15" s="1"/>
  <c r="N276" i="1"/>
  <c r="N273" i="15" s="1"/>
  <c r="N277" i="1"/>
  <c r="N274" i="15" s="1"/>
  <c r="N658" i="1"/>
  <c r="N655" i="15" s="1"/>
  <c r="N298" i="1"/>
  <c r="N295" i="15" s="1"/>
  <c r="N304" i="1"/>
  <c r="N301" i="15" s="1"/>
  <c r="N659" i="1"/>
  <c r="N656" i="15" s="1"/>
  <c r="N318" i="1"/>
  <c r="N315" i="15" s="1"/>
  <c r="N327" i="1"/>
  <c r="N324" i="15" s="1"/>
  <c r="N660" i="1"/>
  <c r="N657" i="15" s="1"/>
  <c r="N339" i="1"/>
  <c r="N336" i="15" s="1"/>
  <c r="N341" i="1"/>
  <c r="N338" i="15" s="1"/>
  <c r="N344" i="1"/>
  <c r="N341" i="15" s="1"/>
  <c r="N758" i="1"/>
  <c r="N755" i="15" s="1"/>
  <c r="N363" i="1"/>
  <c r="N360" i="15" s="1"/>
  <c r="N370" i="1"/>
  <c r="N367" i="15" s="1"/>
  <c r="N760" i="1"/>
  <c r="N757" i="15" s="1"/>
  <c r="N372" i="1"/>
  <c r="N369" i="15" s="1"/>
  <c r="N395" i="1"/>
  <c r="N392" i="15" s="1"/>
  <c r="N762" i="1"/>
  <c r="N759" i="15" s="1"/>
  <c r="N400" i="1"/>
  <c r="N397" i="15" s="1"/>
  <c r="N401" i="1"/>
  <c r="N398" i="15" s="1"/>
  <c r="N764" i="1"/>
  <c r="N761" i="15" s="1"/>
  <c r="N412" i="1"/>
  <c r="N409" i="15" s="1"/>
  <c r="N765" i="1"/>
  <c r="N762" i="15" s="1"/>
  <c r="N414" i="1"/>
  <c r="N411" i="15" s="1"/>
  <c r="N766" i="1"/>
  <c r="N763" i="15" s="1"/>
  <c r="N419" i="1"/>
  <c r="N416" i="15" s="1"/>
  <c r="N453" i="1"/>
  <c r="N450" i="15" s="1"/>
  <c r="N470" i="1"/>
  <c r="N467" i="15" s="1"/>
  <c r="N770" i="1"/>
  <c r="N767" i="15" s="1"/>
  <c r="N499" i="1"/>
  <c r="N496" i="15" s="1"/>
  <c r="N513" i="1"/>
  <c r="N510" i="15" s="1"/>
  <c r="N772" i="1"/>
  <c r="N769" i="15" s="1"/>
  <c r="N517" i="1"/>
  <c r="N514" i="15" s="1"/>
  <c r="N519" i="1"/>
  <c r="N516" i="15" s="1"/>
  <c r="N522" i="1"/>
  <c r="N519" i="15" s="1"/>
  <c r="N776" i="1"/>
  <c r="N773" i="15" s="1"/>
  <c r="N529" i="1"/>
  <c r="N526" i="15" s="1"/>
  <c r="N777" i="1"/>
  <c r="N774" i="15" s="1"/>
  <c r="N536" i="1"/>
  <c r="N533" i="15" s="1"/>
  <c r="N778" i="1"/>
  <c r="N775" i="15" s="1"/>
  <c r="N543" i="1"/>
  <c r="N540" i="15" s="1"/>
  <c r="N544" i="1"/>
  <c r="N541" i="15" s="1"/>
  <c r="N573" i="1"/>
  <c r="N570" i="15" s="1"/>
  <c r="N784" i="1"/>
  <c r="N781" i="15" s="1"/>
  <c r="N12" i="1"/>
  <c r="N9" i="15" s="1"/>
  <c r="N785" i="1"/>
  <c r="N14" i="1"/>
  <c r="N11" i="15" s="1"/>
  <c r="N29" i="1"/>
  <c r="N26" i="15" s="1"/>
  <c r="N32" i="1"/>
  <c r="N29" i="15" s="1"/>
  <c r="N37" i="1"/>
  <c r="N34" i="15" s="1"/>
  <c r="N409" i="1"/>
  <c r="N406" i="15" s="1"/>
  <c r="N47" i="1"/>
  <c r="N44" i="15" s="1"/>
  <c r="N49" i="1"/>
  <c r="N46" i="15" s="1"/>
  <c r="N50" i="1"/>
  <c r="N47" i="15" s="1"/>
  <c r="N53" i="1"/>
  <c r="N50" i="15" s="1"/>
  <c r="N417" i="1"/>
  <c r="N414" i="15" s="1"/>
  <c r="N56" i="1"/>
  <c r="N53" i="15" s="1"/>
  <c r="N64" i="1"/>
  <c r="N61" i="15" s="1"/>
  <c r="N67" i="1"/>
  <c r="N64" i="15" s="1"/>
  <c r="N68" i="1"/>
  <c r="N65" i="15" s="1"/>
  <c r="N72" i="1"/>
  <c r="N69" i="15" s="1"/>
  <c r="N75" i="1"/>
  <c r="N72" i="15" s="1"/>
  <c r="N76" i="1"/>
  <c r="N73" i="15" s="1"/>
  <c r="N77" i="1"/>
  <c r="N74" i="15" s="1"/>
  <c r="N79" i="1"/>
  <c r="N76" i="15" s="1"/>
  <c r="N464" i="1"/>
  <c r="N461" i="15" s="1"/>
  <c r="N80" i="1"/>
  <c r="N77" i="15" s="1"/>
  <c r="N81" i="1"/>
  <c r="N78" i="15" s="1"/>
  <c r="N124" i="1"/>
  <c r="N121" i="15" s="1"/>
  <c r="N125" i="1"/>
  <c r="N122" i="15" s="1"/>
  <c r="N129" i="1"/>
  <c r="N126" i="15" s="1"/>
  <c r="N477" i="1"/>
  <c r="N474" i="15" s="1"/>
  <c r="N132" i="1"/>
  <c r="N129" i="15" s="1"/>
  <c r="N137" i="1"/>
  <c r="N134" i="15" s="1"/>
  <c r="N142" i="1"/>
  <c r="N139" i="15" s="1"/>
  <c r="N192" i="1"/>
  <c r="N189" i="15" s="1"/>
  <c r="N498" i="1"/>
  <c r="N495" i="15" s="1"/>
  <c r="N194" i="1"/>
  <c r="N191" i="15" s="1"/>
  <c r="N195" i="1"/>
  <c r="N192" i="15" s="1"/>
  <c r="N201" i="1"/>
  <c r="N198" i="15" s="1"/>
  <c r="N514" i="1"/>
  <c r="N511" i="15" s="1"/>
  <c r="N246" i="1"/>
  <c r="N243" i="15" s="1"/>
  <c r="N264" i="1"/>
  <c r="N261" i="15" s="1"/>
  <c r="N285" i="1"/>
  <c r="N282" i="15" s="1"/>
  <c r="N291" i="1"/>
  <c r="N288" i="15" s="1"/>
  <c r="N292" i="1"/>
  <c r="N289" i="15" s="1"/>
  <c r="N305" i="1"/>
  <c r="N302" i="15" s="1"/>
  <c r="N558" i="1"/>
  <c r="N555" i="15" s="1"/>
  <c r="N559" i="1"/>
  <c r="N556" i="15" s="1"/>
  <c r="N310" i="1"/>
  <c r="N307" i="15" s="1"/>
  <c r="N566" i="1"/>
  <c r="N563" i="15" s="1"/>
  <c r="N319" i="1"/>
  <c r="N316" i="15" s="1"/>
  <c r="N335" i="1"/>
  <c r="N332" i="15" s="1"/>
  <c r="N351" i="1"/>
  <c r="N348" i="15" s="1"/>
  <c r="N355" i="1"/>
  <c r="N352" i="15" s="1"/>
  <c r="N362" i="1"/>
  <c r="N359" i="15" s="1"/>
  <c r="N383" i="1"/>
  <c r="N380" i="15" s="1"/>
  <c r="N661" i="1"/>
  <c r="N658" i="15" s="1"/>
  <c r="N403" i="1"/>
  <c r="N400" i="15" s="1"/>
  <c r="N422" i="1"/>
  <c r="N419" i="15" s="1"/>
  <c r="N662" i="1"/>
  <c r="N659" i="15" s="1"/>
  <c r="N459" i="1"/>
  <c r="N456" i="15" s="1"/>
  <c r="N488" i="1"/>
  <c r="N485" i="15" s="1"/>
  <c r="N663" i="1"/>
  <c r="N660" i="15" s="1"/>
  <c r="N494" i="1"/>
  <c r="N491" i="15" s="1"/>
  <c r="N533" i="1"/>
  <c r="N530" i="15" s="1"/>
  <c r="N664" i="1"/>
  <c r="N661" i="15" s="1"/>
  <c r="N550" i="1"/>
  <c r="N547" i="15" s="1"/>
  <c r="N561" i="1"/>
  <c r="N558" i="15" s="1"/>
  <c r="N666" i="1"/>
  <c r="N663" i="15" s="1"/>
  <c r="N576" i="1"/>
  <c r="N573" i="15" s="1"/>
  <c r="N578" i="1"/>
  <c r="N575" i="15" s="1"/>
  <c r="N667" i="1"/>
  <c r="N664" i="15" s="1"/>
  <c r="N20" i="1"/>
  <c r="N17" i="15" s="1"/>
  <c r="N21" i="1"/>
  <c r="N18" i="15" s="1"/>
  <c r="N668" i="1"/>
  <c r="N665" i="15" s="1"/>
  <c r="N22" i="1"/>
  <c r="N19" i="15" s="1"/>
  <c r="N23" i="1"/>
  <c r="N20" i="15" s="1"/>
  <c r="N669" i="1"/>
  <c r="N666" i="15" s="1"/>
  <c r="N24" i="1"/>
  <c r="N21" i="15" s="1"/>
  <c r="N25" i="1"/>
  <c r="N22" i="15" s="1"/>
  <c r="N670" i="1"/>
  <c r="N667" i="15" s="1"/>
  <c r="N31" i="1"/>
  <c r="N28" i="15" s="1"/>
  <c r="N33" i="1"/>
  <c r="N30" i="15" s="1"/>
  <c r="N671" i="1"/>
  <c r="N668" i="15" s="1"/>
  <c r="N40" i="1"/>
  <c r="N37" i="15" s="1"/>
  <c r="N41" i="1"/>
  <c r="N38" i="15" s="1"/>
  <c r="N672" i="1"/>
  <c r="N669" i="15" s="1"/>
  <c r="N42" i="1"/>
  <c r="N39" i="15" s="1"/>
  <c r="N43" i="1"/>
  <c r="N40" i="15" s="1"/>
  <c r="N673" i="1"/>
  <c r="N670" i="15" s="1"/>
  <c r="N46" i="1"/>
  <c r="N43" i="15" s="1"/>
  <c r="N48" i="1"/>
  <c r="N45" i="15" s="1"/>
  <c r="N674" i="1"/>
  <c r="N671" i="15" s="1"/>
  <c r="N55" i="1"/>
  <c r="N52" i="15" s="1"/>
  <c r="N61" i="1"/>
  <c r="N58" i="15" s="1"/>
  <c r="N676" i="1"/>
  <c r="N673" i="15" s="1"/>
  <c r="N65" i="1"/>
  <c r="N62" i="15" s="1"/>
  <c r="N69" i="1"/>
  <c r="N66" i="15" s="1"/>
  <c r="N677" i="1"/>
  <c r="N674" i="15" s="1"/>
  <c r="N71" i="1"/>
  <c r="N68" i="15" s="1"/>
  <c r="N126" i="1"/>
  <c r="N123" i="15" s="1"/>
  <c r="N678" i="1"/>
  <c r="N675" i="15" s="1"/>
  <c r="N134" i="1"/>
  <c r="N131" i="15" s="1"/>
  <c r="N135" i="1"/>
  <c r="N132" i="15" s="1"/>
  <c r="N679" i="1"/>
  <c r="N676" i="15" s="1"/>
  <c r="N138" i="1"/>
  <c r="N135" i="15" s="1"/>
  <c r="N141" i="1"/>
  <c r="N138" i="15" s="1"/>
  <c r="N680" i="1"/>
  <c r="N677" i="15" s="1"/>
  <c r="N184" i="1"/>
  <c r="N181" i="15" s="1"/>
  <c r="N185" i="1"/>
  <c r="N182" i="15" s="1"/>
  <c r="N681" i="1"/>
  <c r="N678" i="15" s="1"/>
  <c r="N186" i="1"/>
  <c r="N183" i="15" s="1"/>
  <c r="N187" i="1"/>
  <c r="N184" i="15" s="1"/>
  <c r="N682" i="1"/>
  <c r="N679" i="15" s="1"/>
  <c r="N200" i="1"/>
  <c r="N197" i="15" s="1"/>
  <c r="N203" i="1"/>
  <c r="N200" i="15" s="1"/>
  <c r="N683" i="1"/>
  <c r="N680" i="15" s="1"/>
  <c r="N206" i="1"/>
  <c r="N203" i="15" s="1"/>
  <c r="N244" i="1"/>
  <c r="N241" i="15" s="1"/>
  <c r="N684" i="1"/>
  <c r="N681" i="15" s="1"/>
  <c r="N245" i="1"/>
  <c r="N242" i="15" s="1"/>
  <c r="N253" i="1"/>
  <c r="N250" i="15" s="1"/>
  <c r="N686" i="1"/>
  <c r="N683" i="15" s="1"/>
  <c r="N256" i="1"/>
  <c r="N253" i="15" s="1"/>
  <c r="N265" i="1"/>
  <c r="N262" i="15" s="1"/>
  <c r="N687" i="1"/>
  <c r="N684" i="15" s="1"/>
  <c r="N269" i="1"/>
  <c r="N266" i="15" s="1"/>
  <c r="N275" i="1"/>
  <c r="N272" i="15" s="1"/>
  <c r="N688" i="1"/>
  <c r="N685" i="15" s="1"/>
  <c r="N284" i="1"/>
  <c r="N281" i="15" s="1"/>
  <c r="N293" i="1"/>
  <c r="N290" i="15" s="1"/>
  <c r="N689" i="1"/>
  <c r="N686" i="15" s="1"/>
  <c r="N295" i="1"/>
  <c r="N292" i="15" s="1"/>
  <c r="N301" i="1"/>
  <c r="N298" i="15" s="1"/>
  <c r="N690" i="1"/>
  <c r="N687" i="15" s="1"/>
  <c r="N303" i="1"/>
  <c r="N300" i="15" s="1"/>
  <c r="N307" i="1"/>
  <c r="N304" i="15" s="1"/>
  <c r="N691" i="1"/>
  <c r="N688" i="15" s="1"/>
  <c r="N311" i="1"/>
  <c r="N308" i="15" s="1"/>
  <c r="N313" i="1"/>
  <c r="N310" i="15" s="1"/>
  <c r="N692" i="1"/>
  <c r="N689" i="15" s="1"/>
  <c r="N315" i="1"/>
  <c r="N312" i="15" s="1"/>
  <c r="N329" i="1"/>
  <c r="N326" i="15" s="1"/>
  <c r="N694" i="1"/>
  <c r="N691" i="15" s="1"/>
  <c r="N334" i="1"/>
  <c r="N331" i="15" s="1"/>
  <c r="N336" i="1"/>
  <c r="N333" i="15" s="1"/>
  <c r="N695" i="1"/>
  <c r="N692" i="15" s="1"/>
  <c r="N338" i="1"/>
  <c r="N335" i="15" s="1"/>
  <c r="N340" i="1"/>
  <c r="N337" i="15" s="1"/>
  <c r="N633" i="1"/>
  <c r="N630" i="15" s="1"/>
  <c r="N349" i="1"/>
  <c r="N346" i="15" s="1"/>
  <c r="N352" i="1"/>
  <c r="N349" i="15" s="1"/>
  <c r="N697" i="1"/>
  <c r="N694" i="15" s="1"/>
  <c r="N356" i="1"/>
  <c r="N353" i="15" s="1"/>
  <c r="N360" i="1"/>
  <c r="N357" i="15" s="1"/>
  <c r="N699" i="1"/>
  <c r="N696" i="15" s="1"/>
  <c r="N366" i="1"/>
  <c r="N363" i="15" s="1"/>
  <c r="N368" i="1"/>
  <c r="N365" i="15" s="1"/>
  <c r="N700" i="1"/>
  <c r="N697" i="15" s="1"/>
  <c r="N371" i="1"/>
  <c r="N368" i="15" s="1"/>
  <c r="N377" i="1"/>
  <c r="N374" i="15" s="1"/>
  <c r="N701" i="1"/>
  <c r="N698" i="15" s="1"/>
  <c r="N384" i="1"/>
  <c r="N381" i="15" s="1"/>
  <c r="N386" i="1"/>
  <c r="N383" i="15" s="1"/>
  <c r="N702" i="1"/>
  <c r="N699" i="15" s="1"/>
  <c r="N389" i="1"/>
  <c r="N386" i="15" s="1"/>
  <c r="N390" i="1"/>
  <c r="N387" i="15" s="1"/>
  <c r="N703" i="1"/>
  <c r="N700" i="15" s="1"/>
  <c r="N396" i="1"/>
  <c r="N393" i="15" s="1"/>
  <c r="N399" i="1"/>
  <c r="N396" i="15" s="1"/>
  <c r="N704" i="1"/>
  <c r="N701" i="15" s="1"/>
  <c r="N410" i="1"/>
  <c r="N407" i="15" s="1"/>
  <c r="N413" i="1"/>
  <c r="N410" i="15" s="1"/>
  <c r="N705" i="1"/>
  <c r="N702" i="15" s="1"/>
  <c r="N423" i="1"/>
  <c r="N420" i="15" s="1"/>
  <c r="N425" i="1"/>
  <c r="N422" i="15" s="1"/>
  <c r="N706" i="1"/>
  <c r="N703" i="15" s="1"/>
  <c r="N427" i="1"/>
  <c r="N424" i="15" s="1"/>
  <c r="N428" i="1"/>
  <c r="N425" i="15" s="1"/>
  <c r="N707" i="1"/>
  <c r="N704" i="15" s="1"/>
  <c r="N460" i="1"/>
  <c r="N457" i="15" s="1"/>
  <c r="N476" i="1"/>
  <c r="N473" i="15" s="1"/>
  <c r="N709" i="1"/>
  <c r="N706" i="15" s="1"/>
  <c r="N481" i="1"/>
  <c r="N478" i="15" s="1"/>
  <c r="N495" i="1"/>
  <c r="N492" i="15" s="1"/>
  <c r="N710" i="1"/>
  <c r="N707" i="15" s="1"/>
  <c r="N496" i="1"/>
  <c r="N493" i="15" s="1"/>
  <c r="N500" i="1"/>
  <c r="N497" i="15" s="1"/>
  <c r="N711" i="1"/>
  <c r="N708" i="15" s="1"/>
  <c r="N516" i="1"/>
  <c r="N513" i="15" s="1"/>
  <c r="N518" i="1"/>
  <c r="N515" i="15" s="1"/>
  <c r="N712" i="1"/>
  <c r="N709" i="15" s="1"/>
  <c r="N523" i="1"/>
  <c r="N520" i="15" s="1"/>
  <c r="N526" i="1"/>
  <c r="N523" i="15" s="1"/>
  <c r="N713" i="1"/>
  <c r="N710" i="15" s="1"/>
  <c r="N527" i="1"/>
  <c r="N524" i="15" s="1"/>
  <c r="N563" i="1"/>
  <c r="N560" i="15" s="1"/>
  <c r="N714" i="1"/>
  <c r="N711" i="15" s="1"/>
  <c r="N565" i="1"/>
  <c r="N562" i="15" s="1"/>
  <c r="N574" i="1"/>
  <c r="N571" i="15" s="1"/>
  <c r="N715" i="1"/>
  <c r="N712" i="15" s="1"/>
  <c r="N83" i="1"/>
  <c r="N80" i="15" s="1"/>
  <c r="N84" i="1"/>
  <c r="N81" i="15" s="1"/>
  <c r="N717" i="1"/>
  <c r="N714" i="15" s="1"/>
  <c r="N85" i="1"/>
  <c r="N82" i="15" s="1"/>
  <c r="N86" i="1"/>
  <c r="N83" i="15" s="1"/>
  <c r="N718" i="1"/>
  <c r="N715" i="15" s="1"/>
  <c r="N87" i="1"/>
  <c r="N84" i="15" s="1"/>
  <c r="N88" i="1"/>
  <c r="N85" i="15" s="1"/>
  <c r="N719" i="1"/>
  <c r="N716" i="15" s="1"/>
  <c r="N89" i="1"/>
  <c r="N86" i="15" s="1"/>
  <c r="N90" i="1"/>
  <c r="N87" i="15" s="1"/>
  <c r="N720" i="1"/>
  <c r="N717" i="15" s="1"/>
  <c r="N92" i="1"/>
  <c r="N89" i="15" s="1"/>
  <c r="N93" i="1"/>
  <c r="N90" i="15" s="1"/>
  <c r="N721" i="1"/>
  <c r="N718" i="15" s="1"/>
  <c r="N94" i="1"/>
  <c r="N91" i="15" s="1"/>
  <c r="N95" i="1"/>
  <c r="N92" i="15" s="1"/>
  <c r="N722" i="1"/>
  <c r="N719" i="15" s="1"/>
  <c r="N96" i="1"/>
  <c r="N93" i="15" s="1"/>
  <c r="N97" i="1"/>
  <c r="N94" i="15" s="1"/>
  <c r="N724" i="1"/>
  <c r="N721" i="15" s="1"/>
  <c r="N98" i="1"/>
  <c r="N95" i="15" s="1"/>
  <c r="N99" i="1"/>
  <c r="N96" i="15" s="1"/>
  <c r="N725" i="1"/>
  <c r="N722" i="15" s="1"/>
  <c r="N100" i="1"/>
  <c r="N97" i="15" s="1"/>
  <c r="N102" i="1"/>
  <c r="N99" i="15" s="1"/>
  <c r="N726" i="1"/>
  <c r="N723" i="15" s="1"/>
  <c r="N103" i="1"/>
  <c r="N100" i="15" s="1"/>
  <c r="N104" i="1"/>
  <c r="N101" i="15" s="1"/>
  <c r="N727" i="1"/>
  <c r="N724" i="15" s="1"/>
  <c r="N105" i="1"/>
  <c r="N102" i="15" s="1"/>
  <c r="N106" i="1"/>
  <c r="N103" i="15" s="1"/>
  <c r="N728" i="1"/>
  <c r="N725" i="15" s="1"/>
  <c r="N107" i="1"/>
  <c r="N104" i="15" s="1"/>
  <c r="N108" i="1"/>
  <c r="N105" i="15" s="1"/>
  <c r="N729" i="1"/>
  <c r="N726" i="15" s="1"/>
  <c r="N109" i="1"/>
  <c r="N106" i="15" s="1"/>
  <c r="N111" i="1"/>
  <c r="N108" i="15" s="1"/>
  <c r="N730" i="1"/>
  <c r="N727" i="15" s="1"/>
  <c r="N112" i="1"/>
  <c r="N109" i="15" s="1"/>
  <c r="N113" i="1"/>
  <c r="N110" i="15" s="1"/>
  <c r="N731" i="1"/>
  <c r="N728" i="15" s="1"/>
  <c r="N114" i="1"/>
  <c r="N111" i="15" s="1"/>
  <c r="N115" i="1"/>
  <c r="N112" i="15" s="1"/>
  <c r="N733" i="1"/>
  <c r="N730" i="15" s="1"/>
  <c r="N116" i="1"/>
  <c r="N113" i="15" s="1"/>
  <c r="N117" i="1"/>
  <c r="N114" i="15" s="1"/>
  <c r="N734" i="1"/>
  <c r="N731" i="15" s="1"/>
  <c r="N119" i="1"/>
  <c r="N116" i="15" s="1"/>
  <c r="N120" i="1"/>
  <c r="N117" i="15" s="1"/>
  <c r="N735" i="1"/>
  <c r="N732" i="15" s="1"/>
  <c r="N121" i="1"/>
  <c r="N118" i="15" s="1"/>
  <c r="N122" i="1"/>
  <c r="N119" i="15" s="1"/>
  <c r="N736" i="1"/>
  <c r="N733" i="15" s="1"/>
  <c r="N123" i="1"/>
  <c r="N120" i="15" s="1"/>
  <c r="N127" i="1"/>
  <c r="N124" i="15" s="1"/>
  <c r="N737" i="1"/>
  <c r="N734" i="15" s="1"/>
  <c r="N130" i="1"/>
  <c r="N127" i="15" s="1"/>
  <c r="N131" i="1"/>
  <c r="N128" i="15" s="1"/>
  <c r="N739" i="1"/>
  <c r="N736" i="15" s="1"/>
  <c r="N139" i="1"/>
  <c r="N136" i="15" s="1"/>
  <c r="N143" i="1"/>
  <c r="N140" i="15" s="1"/>
  <c r="N740" i="1"/>
  <c r="N737" i="15" s="1"/>
  <c r="N144" i="1"/>
  <c r="N141" i="15" s="1"/>
  <c r="N197" i="1"/>
  <c r="N194" i="15" s="1"/>
  <c r="N741" i="1"/>
  <c r="N738" i="15" s="1"/>
  <c r="N247" i="1"/>
  <c r="N244" i="15" s="1"/>
  <c r="N255" i="1"/>
  <c r="N252" i="15" s="1"/>
  <c r="N743" i="1"/>
  <c r="N740" i="15" s="1"/>
  <c r="N257" i="1"/>
  <c r="N254" i="15" s="1"/>
  <c r="N259" i="1"/>
  <c r="N256" i="15" s="1"/>
  <c r="N744" i="1"/>
  <c r="N741" i="15" s="1"/>
  <c r="N268" i="1"/>
  <c r="N265" i="15" s="1"/>
  <c r="N270" i="1"/>
  <c r="N267" i="15" s="1"/>
  <c r="N745" i="1"/>
  <c r="N742" i="15" s="1"/>
  <c r="N278" i="1"/>
  <c r="N275" i="15" s="1"/>
  <c r="N279" i="1"/>
  <c r="N276" i="15" s="1"/>
  <c r="N746" i="1"/>
  <c r="N743" i="15" s="1"/>
  <c r="N280" i="1"/>
  <c r="N277" i="15" s="1"/>
  <c r="N282" i="1"/>
  <c r="N279" i="15" s="1"/>
  <c r="N747" i="1"/>
  <c r="N744" i="15" s="1"/>
  <c r="N287" i="1"/>
  <c r="N284" i="15" s="1"/>
  <c r="N288" i="1"/>
  <c r="N285" i="15" s="1"/>
  <c r="N748" i="1"/>
  <c r="N745" i="15" s="1"/>
  <c r="N294" i="1"/>
  <c r="N291" i="15" s="1"/>
  <c r="N296" i="1"/>
  <c r="N293" i="15" s="1"/>
  <c r="N749" i="1"/>
  <c r="N746" i="15" s="1"/>
  <c r="N300" i="1"/>
  <c r="N297" i="15" s="1"/>
  <c r="N322" i="1"/>
  <c r="N319" i="15" s="1"/>
  <c r="N750" i="1"/>
  <c r="N747" i="15" s="1"/>
  <c r="N342" i="1"/>
  <c r="N339" i="15" s="1"/>
  <c r="N348" i="1"/>
  <c r="N345" i="15" s="1"/>
  <c r="N751" i="1"/>
  <c r="N748" i="15" s="1"/>
  <c r="N350" i="1"/>
  <c r="N347" i="15" s="1"/>
  <c r="N354" i="1"/>
  <c r="N351" i="15" s="1"/>
  <c r="N752" i="1"/>
  <c r="N749" i="15" s="1"/>
  <c r="N359" i="1"/>
  <c r="N356" i="15" s="1"/>
  <c r="N365" i="1"/>
  <c r="N362" i="15" s="1"/>
  <c r="N753" i="1"/>
  <c r="N750" i="15" s="1"/>
  <c r="N367" i="1"/>
  <c r="N364" i="15" s="1"/>
  <c r="N374" i="1"/>
  <c r="N371" i="15" s="1"/>
  <c r="N754" i="1"/>
  <c r="N751" i="15" s="1"/>
  <c r="N376" i="1"/>
  <c r="N373" i="15" s="1"/>
  <c r="N378" i="1"/>
  <c r="N375" i="15" s="1"/>
  <c r="N755" i="1"/>
  <c r="N752" i="15" s="1"/>
  <c r="N380" i="1"/>
  <c r="N377" i="15" s="1"/>
  <c r="N385" i="1"/>
  <c r="N382" i="15" s="1"/>
  <c r="N756" i="1"/>
  <c r="N753" i="15" s="1"/>
  <c r="N392" i="1"/>
  <c r="N389" i="15" s="1"/>
  <c r="N394" i="1"/>
  <c r="N391" i="15" s="1"/>
  <c r="N757" i="1"/>
  <c r="N754" i="15" s="1"/>
  <c r="N416" i="1"/>
  <c r="N413" i="15" s="1"/>
  <c r="N424" i="1"/>
  <c r="N421" i="15" s="1"/>
  <c r="N761" i="1"/>
  <c r="N758" i="15" s="1"/>
  <c r="N426" i="1"/>
  <c r="N423" i="15" s="1"/>
  <c r="N447" i="1"/>
  <c r="N444" i="15" s="1"/>
  <c r="N763" i="1"/>
  <c r="N760" i="15" s="1"/>
  <c r="N451" i="1"/>
  <c r="N448" i="15" s="1"/>
  <c r="N452" i="1"/>
  <c r="N449" i="15" s="1"/>
  <c r="N458" i="1"/>
  <c r="N455" i="15" s="1"/>
  <c r="N468" i="1"/>
  <c r="N465" i="15" s="1"/>
  <c r="N767" i="1"/>
  <c r="N764" i="15" s="1"/>
  <c r="N473" i="1"/>
  <c r="N470" i="15" s="1"/>
  <c r="N768" i="1"/>
  <c r="N765" i="15" s="1"/>
  <c r="N474" i="1"/>
  <c r="N471" i="15" s="1"/>
  <c r="N475" i="1"/>
  <c r="N472" i="15" s="1"/>
  <c r="N771" i="1"/>
  <c r="N768" i="15" s="1"/>
  <c r="N480" i="1"/>
  <c r="N477" i="15" s="1"/>
  <c r="N485" i="1"/>
  <c r="N482" i="15" s="1"/>
  <c r="N773" i="1"/>
  <c r="N770" i="15" s="1"/>
  <c r="N493" i="1"/>
  <c r="N490" i="15" s="1"/>
  <c r="N774" i="1"/>
  <c r="N771" i="15" s="1"/>
  <c r="N501" i="1"/>
  <c r="N498" i="15" s="1"/>
  <c r="N503" i="1"/>
  <c r="N500" i="15" s="1"/>
  <c r="N775" i="1"/>
  <c r="N772" i="15" s="1"/>
  <c r="N507" i="1"/>
  <c r="N504" i="15" s="1"/>
  <c r="N541" i="1"/>
  <c r="N538" i="15" s="1"/>
  <c r="N547" i="1"/>
  <c r="N544" i="15" s="1"/>
  <c r="N549" i="1"/>
  <c r="N546" i="15" s="1"/>
  <c r="N780" i="1"/>
  <c r="N777" i="15" s="1"/>
  <c r="N551" i="1"/>
  <c r="N548" i="15" s="1"/>
  <c r="N781" i="1"/>
  <c r="N778" i="15" s="1"/>
  <c r="N555" i="1"/>
  <c r="N552" i="15" s="1"/>
  <c r="N567" i="1"/>
  <c r="N564" i="15" s="1"/>
  <c r="N782" i="1"/>
  <c r="N779" i="15" s="1"/>
  <c r="N571" i="1"/>
  <c r="N568" i="15" s="1"/>
  <c r="N579" i="1"/>
  <c r="N576" i="15" s="1"/>
  <c r="N783" i="1"/>
  <c r="N780" i="15" s="1"/>
  <c r="N585" i="1"/>
  <c r="N582" i="15" s="1"/>
  <c r="N592" i="1"/>
  <c r="N589" i="15" s="1"/>
  <c r="N594" i="1"/>
  <c r="N591" i="15" s="1"/>
  <c r="N9" i="1"/>
  <c r="N6" i="15" s="1"/>
  <c r="N598" i="1"/>
  <c r="N595" i="15" s="1"/>
  <c r="N145" i="1"/>
  <c r="N142" i="15" s="1"/>
  <c r="N407" i="1"/>
  <c r="N404" i="15" s="1"/>
  <c r="N418" i="1"/>
  <c r="N415" i="15" s="1"/>
  <c r="N421" i="1"/>
  <c r="N418" i="15" s="1"/>
  <c r="N146" i="1"/>
  <c r="N143" i="15" s="1"/>
  <c r="N147" i="1"/>
  <c r="N144" i="15" s="1"/>
  <c r="N449" i="1"/>
  <c r="N446" i="15" s="1"/>
  <c r="N149" i="1"/>
  <c r="N146" i="15" s="1"/>
  <c r="N150" i="1"/>
  <c r="N147" i="15" s="1"/>
  <c r="N454" i="1"/>
  <c r="N451" i="15" s="1"/>
  <c r="N455" i="1"/>
  <c r="N452" i="15" s="1"/>
  <c r="N456" i="1"/>
  <c r="N453" i="15" s="1"/>
  <c r="N151" i="1"/>
  <c r="N148" i="15" s="1"/>
  <c r="N462" i="1"/>
  <c r="N459" i="15" s="1"/>
  <c r="N152" i="1"/>
  <c r="N149" i="15" s="1"/>
  <c r="N466" i="1"/>
  <c r="N463" i="15" s="1"/>
  <c r="N153" i="1"/>
  <c r="N150" i="15" s="1"/>
  <c r="N154" i="1"/>
  <c r="N151" i="15" s="1"/>
  <c r="N155" i="1"/>
  <c r="N152" i="15" s="1"/>
  <c r="N487" i="1"/>
  <c r="N484" i="15" s="1"/>
  <c r="N156" i="1"/>
  <c r="N153" i="15" s="1"/>
  <c r="N157" i="1"/>
  <c r="N154" i="15" s="1"/>
  <c r="N158" i="1"/>
  <c r="N155" i="15" s="1"/>
  <c r="N160" i="1"/>
  <c r="N157" i="15" s="1"/>
  <c r="N161" i="1"/>
  <c r="N158" i="15" s="1"/>
  <c r="N162" i="1"/>
  <c r="N159" i="15" s="1"/>
  <c r="N506" i="1"/>
  <c r="N503" i="15" s="1"/>
  <c r="N508" i="1"/>
  <c r="N505" i="15" s="1"/>
  <c r="N163" i="1"/>
  <c r="N160" i="15" s="1"/>
  <c r="N511" i="1"/>
  <c r="N508" i="15" s="1"/>
  <c r="N164" i="1"/>
  <c r="N161" i="15" s="1"/>
  <c r="N521" i="1"/>
  <c r="N518" i="15" s="1"/>
  <c r="N165" i="1"/>
  <c r="N162" i="15" s="1"/>
  <c r="N528" i="1"/>
  <c r="N525" i="15" s="1"/>
  <c r="N166" i="1"/>
  <c r="N163" i="15" s="1"/>
  <c r="N168" i="1"/>
  <c r="N165" i="15" s="1"/>
  <c r="N169" i="1"/>
  <c r="N166" i="15" s="1"/>
  <c r="N170" i="1"/>
  <c r="N167" i="15" s="1"/>
  <c r="N171" i="1"/>
  <c r="N168" i="15" s="1"/>
  <c r="N172" i="1"/>
  <c r="N169" i="15" s="1"/>
  <c r="N173" i="1"/>
  <c r="N170" i="15" s="1"/>
  <c r="N545" i="1"/>
  <c r="N542" i="15" s="1"/>
  <c r="N174" i="1"/>
  <c r="N171" i="15" s="1"/>
  <c r="N552" i="1"/>
  <c r="N549" i="15" s="1"/>
  <c r="N175" i="1"/>
  <c r="N172" i="15" s="1"/>
  <c r="N176" i="1"/>
  <c r="N173" i="15" s="1"/>
  <c r="N178" i="1"/>
  <c r="N175" i="15" s="1"/>
  <c r="N179" i="1"/>
  <c r="N176" i="15" s="1"/>
  <c r="N570" i="1"/>
  <c r="N567" i="15" s="1"/>
  <c r="N588" i="1"/>
  <c r="N585" i="15" s="1"/>
  <c r="N180" i="1"/>
  <c r="N177" i="15" s="1"/>
  <c r="N696" i="1"/>
  <c r="N693" i="15" s="1"/>
  <c r="M16" i="1"/>
  <c r="M13" i="15" s="1"/>
  <c r="M13" i="1"/>
  <c r="M10" i="15" s="1"/>
  <c r="M634" i="1"/>
  <c r="M631" i="15" s="1"/>
  <c r="M254" i="1"/>
  <c r="M251" i="15" s="1"/>
  <c r="M11" i="1"/>
  <c r="M8" i="15" s="1"/>
  <c r="M249" i="1"/>
  <c r="M246" i="15" s="1"/>
  <c r="M635" i="1"/>
  <c r="M632" i="15" s="1"/>
  <c r="M227" i="1"/>
  <c r="M224" i="15" s="1"/>
  <c r="M246" i="1"/>
  <c r="M243" i="15" s="1"/>
  <c r="M245" i="1"/>
  <c r="M242" i="15" s="1"/>
  <c r="M636" i="1"/>
  <c r="M633" i="15" s="1"/>
  <c r="M206" i="1"/>
  <c r="M203" i="15" s="1"/>
  <c r="M229" i="1"/>
  <c r="M226" i="15" s="1"/>
  <c r="M304" i="1"/>
  <c r="M301" i="15" s="1"/>
  <c r="M637" i="1"/>
  <c r="M634" i="15" s="1"/>
  <c r="M205" i="1"/>
  <c r="M202" i="15" s="1"/>
  <c r="M203" i="1"/>
  <c r="M200" i="15" s="1"/>
  <c r="M230" i="1"/>
  <c r="M227" i="15" s="1"/>
  <c r="M639" i="1"/>
  <c r="M636" i="15" s="1"/>
  <c r="M157" i="1"/>
  <c r="M154" i="15" s="1"/>
  <c r="M201" i="1"/>
  <c r="M198" i="15" s="1"/>
  <c r="M200" i="1"/>
  <c r="M197" i="15" s="1"/>
  <c r="M640" i="1"/>
  <c r="M637" i="15" s="1"/>
  <c r="M231" i="1"/>
  <c r="M228" i="15" s="1"/>
  <c r="M156" i="1"/>
  <c r="M153" i="15" s="1"/>
  <c r="M198" i="1"/>
  <c r="M195" i="15" s="1"/>
  <c r="M641" i="1"/>
  <c r="M638" i="15" s="1"/>
  <c r="M191" i="1"/>
  <c r="M188" i="15" s="1"/>
  <c r="M232" i="1"/>
  <c r="M229" i="15" s="1"/>
  <c r="M155" i="1"/>
  <c r="M152" i="15" s="1"/>
  <c r="M642" i="1"/>
  <c r="M639" i="15" s="1"/>
  <c r="M189" i="1"/>
  <c r="M186" i="15" s="1"/>
  <c r="M186" i="1"/>
  <c r="M183" i="15" s="1"/>
  <c r="M233" i="1"/>
  <c r="M230" i="15" s="1"/>
  <c r="M643" i="1"/>
  <c r="M640" i="15" s="1"/>
  <c r="M192" i="1"/>
  <c r="M189" i="15" s="1"/>
  <c r="M141" i="1"/>
  <c r="M138" i="15" s="1"/>
  <c r="M138" i="1"/>
  <c r="M135" i="15" s="1"/>
  <c r="M644" i="1"/>
  <c r="M641" i="15" s="1"/>
  <c r="M234" i="1"/>
  <c r="M231" i="15" s="1"/>
  <c r="M310" i="1"/>
  <c r="M307" i="15" s="1"/>
  <c r="M134" i="1"/>
  <c r="M131" i="15" s="1"/>
  <c r="M645" i="1"/>
  <c r="M642" i="15" s="1"/>
  <c r="M126" i="1"/>
  <c r="M123" i="15" s="1"/>
  <c r="M235" i="1"/>
  <c r="M232" i="15" s="1"/>
  <c r="M178" i="1"/>
  <c r="M175" i="15" s="1"/>
  <c r="M646" i="1"/>
  <c r="M643" i="15" s="1"/>
  <c r="M123" i="1"/>
  <c r="M120" i="15" s="1"/>
  <c r="M122" i="1"/>
  <c r="M119" i="15" s="1"/>
  <c r="M236" i="1"/>
  <c r="M233" i="15" s="1"/>
  <c r="M647" i="1"/>
  <c r="M644" i="15" s="1"/>
  <c r="M154" i="1"/>
  <c r="M151" i="15" s="1"/>
  <c r="M121" i="1"/>
  <c r="M118" i="15" s="1"/>
  <c r="M120" i="1"/>
  <c r="M117" i="15" s="1"/>
  <c r="M650" i="1"/>
  <c r="M647" i="15" s="1"/>
  <c r="M237" i="1"/>
  <c r="M234" i="15" s="1"/>
  <c r="M153" i="1"/>
  <c r="M150" i="15" s="1"/>
  <c r="M119" i="1"/>
  <c r="M116" i="15" s="1"/>
  <c r="M651" i="1"/>
  <c r="M648" i="15" s="1"/>
  <c r="M117" i="1"/>
  <c r="M114" i="15" s="1"/>
  <c r="M238" i="1"/>
  <c r="M235" i="15" s="1"/>
  <c r="M152" i="1"/>
  <c r="M149" i="15" s="1"/>
  <c r="M652" i="1"/>
  <c r="M649" i="15" s="1"/>
  <c r="M116" i="1"/>
  <c r="M113" i="15" s="1"/>
  <c r="M115" i="1"/>
  <c r="M112" i="15" s="1"/>
  <c r="M239" i="1"/>
  <c r="M236" i="15" s="1"/>
  <c r="M653" i="1"/>
  <c r="M650" i="15" s="1"/>
  <c r="M151" i="1"/>
  <c r="M148" i="15" s="1"/>
  <c r="M114" i="1"/>
  <c r="M111" i="15" s="1"/>
  <c r="M113" i="1"/>
  <c r="M110" i="15" s="1"/>
  <c r="M654" i="1"/>
  <c r="M651" i="15" s="1"/>
  <c r="M240" i="1"/>
  <c r="M237" i="15" s="1"/>
  <c r="M150" i="1"/>
  <c r="M147" i="15" s="1"/>
  <c r="M112" i="1"/>
  <c r="M109" i="15" s="1"/>
  <c r="M656" i="1"/>
  <c r="M653" i="15" s="1"/>
  <c r="M111" i="1"/>
  <c r="M108" i="15" s="1"/>
  <c r="M241" i="1"/>
  <c r="M238" i="15" s="1"/>
  <c r="M174" i="1"/>
  <c r="M171" i="15" s="1"/>
  <c r="M657" i="1"/>
  <c r="M654" i="15" s="1"/>
  <c r="M109" i="1"/>
  <c r="M106" i="15" s="1"/>
  <c r="M108" i="1"/>
  <c r="M105" i="15" s="1"/>
  <c r="M243" i="1"/>
  <c r="M240" i="15" s="1"/>
  <c r="M658" i="1"/>
  <c r="M655" i="15" s="1"/>
  <c r="M256" i="1"/>
  <c r="M253" i="15" s="1"/>
  <c r="M107" i="1"/>
  <c r="M104" i="15" s="1"/>
  <c r="M106" i="1"/>
  <c r="M103" i="15" s="1"/>
  <c r="M659" i="1"/>
  <c r="M656" i="15" s="1"/>
  <c r="M105" i="1"/>
  <c r="M102" i="15" s="1"/>
  <c r="M266" i="1"/>
  <c r="M263" i="15" s="1"/>
  <c r="M104" i="1"/>
  <c r="M101" i="15" s="1"/>
  <c r="M660" i="1"/>
  <c r="M657" i="15" s="1"/>
  <c r="M149" i="1"/>
  <c r="M146" i="15" s="1"/>
  <c r="M270" i="1"/>
  <c r="M267" i="15" s="1"/>
  <c r="M103" i="1"/>
  <c r="M100" i="15" s="1"/>
  <c r="M757" i="1"/>
  <c r="M754" i="15" s="1"/>
  <c r="M326" i="1"/>
  <c r="M323" i="15" s="1"/>
  <c r="M758" i="1"/>
  <c r="M755" i="15" s="1"/>
  <c r="M272" i="1"/>
  <c r="M269" i="15" s="1"/>
  <c r="M102" i="1"/>
  <c r="M99" i="15" s="1"/>
  <c r="M277" i="1"/>
  <c r="M274" i="15" s="1"/>
  <c r="M760" i="1"/>
  <c r="M757" i="15" s="1"/>
  <c r="M100" i="1"/>
  <c r="M97" i="15" s="1"/>
  <c r="M99" i="1"/>
  <c r="M96" i="15" s="1"/>
  <c r="M147" i="1"/>
  <c r="M144" i="15" s="1"/>
  <c r="M762" i="1"/>
  <c r="M759" i="15" s="1"/>
  <c r="M98" i="1"/>
  <c r="M95" i="15" s="1"/>
  <c r="M173" i="1"/>
  <c r="M170" i="15" s="1"/>
  <c r="M97" i="1"/>
  <c r="M94" i="15" s="1"/>
  <c r="M764" i="1"/>
  <c r="M761" i="15" s="1"/>
  <c r="M172" i="1"/>
  <c r="M169" i="15" s="1"/>
  <c r="M96" i="1"/>
  <c r="M93" i="15" s="1"/>
  <c r="M765" i="1"/>
  <c r="M762" i="15" s="1"/>
  <c r="M95" i="1"/>
  <c r="M92" i="15" s="1"/>
  <c r="M94" i="1"/>
  <c r="M91" i="15" s="1"/>
  <c r="M766" i="1"/>
  <c r="M763" i="15" s="1"/>
  <c r="M292" i="1"/>
  <c r="M289" i="15" s="1"/>
  <c r="M93" i="1"/>
  <c r="M90" i="15" s="1"/>
  <c r="M92" i="1"/>
  <c r="M89" i="15" s="1"/>
  <c r="M90" i="1"/>
  <c r="M87" i="15" s="1"/>
  <c r="M770" i="1"/>
  <c r="M767" i="15" s="1"/>
  <c r="M296" i="1"/>
  <c r="M293" i="15" s="1"/>
  <c r="M89" i="1"/>
  <c r="M86" i="15" s="1"/>
  <c r="M171" i="1"/>
  <c r="M168" i="15" s="1"/>
  <c r="M772" i="1"/>
  <c r="M769" i="15" s="1"/>
  <c r="M298" i="1"/>
  <c r="M295" i="15" s="1"/>
  <c r="M333" i="1"/>
  <c r="M330" i="15" s="1"/>
  <c r="M773" i="1"/>
  <c r="M770" i="15" s="1"/>
  <c r="M88" i="1"/>
  <c r="M85" i="15" s="1"/>
  <c r="M87" i="1"/>
  <c r="M84" i="15" s="1"/>
  <c r="M776" i="1"/>
  <c r="M773" i="15" s="1"/>
  <c r="M86" i="1"/>
  <c r="M83" i="15" s="1"/>
  <c r="M146" i="1"/>
  <c r="M143" i="15" s="1"/>
  <c r="M777" i="1"/>
  <c r="M774" i="15" s="1"/>
  <c r="M312" i="1"/>
  <c r="M309" i="15" s="1"/>
  <c r="M85" i="1"/>
  <c r="M82" i="15" s="1"/>
  <c r="M778" i="1"/>
  <c r="M775" i="15" s="1"/>
  <c r="M313" i="1"/>
  <c r="M310" i="15" s="1"/>
  <c r="M84" i="1"/>
  <c r="M81" i="15" s="1"/>
  <c r="M336" i="1"/>
  <c r="M333" i="15" s="1"/>
  <c r="M145" i="1"/>
  <c r="M142" i="15" s="1"/>
  <c r="M784" i="1"/>
  <c r="M781" i="15" s="1"/>
  <c r="M319" i="1"/>
  <c r="M316" i="15" s="1"/>
  <c r="M83" i="1"/>
  <c r="M80" i="15" s="1"/>
  <c r="M785" i="1"/>
  <c r="M322" i="1"/>
  <c r="M319" i="15" s="1"/>
  <c r="M170" i="1"/>
  <c r="M167" i="15" s="1"/>
  <c r="M562" i="1"/>
  <c r="M559" i="15" s="1"/>
  <c r="M559" i="1"/>
  <c r="M556" i="15" s="1"/>
  <c r="M404" i="1"/>
  <c r="M401" i="15" s="1"/>
  <c r="M328" i="1"/>
  <c r="M325" i="15" s="1"/>
  <c r="M592" i="1"/>
  <c r="M589" i="15" s="1"/>
  <c r="M329" i="1"/>
  <c r="M326" i="15" s="1"/>
  <c r="M412" i="1"/>
  <c r="M409" i="15" s="1"/>
  <c r="M578" i="1"/>
  <c r="M575" i="15" s="1"/>
  <c r="M176" i="1"/>
  <c r="M173" i="15" s="1"/>
  <c r="M334" i="1"/>
  <c r="M331" i="15" s="1"/>
  <c r="M335" i="1"/>
  <c r="M332" i="15" s="1"/>
  <c r="M577" i="1"/>
  <c r="M574" i="15" s="1"/>
  <c r="M556" i="1"/>
  <c r="M553" i="15" s="1"/>
  <c r="M553" i="1"/>
  <c r="M550" i="15" s="1"/>
  <c r="M422" i="1"/>
  <c r="M419" i="15" s="1"/>
  <c r="M548" i="1"/>
  <c r="M545" i="15" s="1"/>
  <c r="M558" i="1"/>
  <c r="M555" i="15" s="1"/>
  <c r="M261" i="1"/>
  <c r="M258" i="15" s="1"/>
  <c r="M535" i="1"/>
  <c r="M532" i="15" s="1"/>
  <c r="M453" i="1"/>
  <c r="M450" i="15" s="1"/>
  <c r="M454" i="1"/>
  <c r="M451" i="15" s="1"/>
  <c r="M532" i="1"/>
  <c r="M529" i="15" s="1"/>
  <c r="M530" i="1"/>
  <c r="M527" i="15" s="1"/>
  <c r="M354" i="1"/>
  <c r="M351" i="15" s="1"/>
  <c r="M466" i="1"/>
  <c r="M463" i="15" s="1"/>
  <c r="M528" i="1"/>
  <c r="M525" i="15" s="1"/>
  <c r="M557" i="1"/>
  <c r="M554" i="15" s="1"/>
  <c r="M515" i="1"/>
  <c r="M512" i="15" s="1"/>
  <c r="M509" i="1"/>
  <c r="M506" i="15" s="1"/>
  <c r="M368" i="1"/>
  <c r="M365" i="15" s="1"/>
  <c r="M493" i="1"/>
  <c r="M490" i="15" s="1"/>
  <c r="M365" i="1"/>
  <c r="M362" i="15" s="1"/>
  <c r="M374" i="1"/>
  <c r="M371" i="15" s="1"/>
  <c r="M489" i="1"/>
  <c r="M486" i="15" s="1"/>
  <c r="M477" i="1"/>
  <c r="M474" i="15" s="1"/>
  <c r="M475" i="1"/>
  <c r="M472" i="15" s="1"/>
  <c r="M367" i="1"/>
  <c r="M364" i="15" s="1"/>
  <c r="M468" i="1"/>
  <c r="M465" i="15" s="1"/>
  <c r="M384" i="1"/>
  <c r="M381" i="15" s="1"/>
  <c r="M507" i="1"/>
  <c r="M504" i="15" s="1"/>
  <c r="M426" i="1"/>
  <c r="M423" i="15" s="1"/>
  <c r="M519" i="1"/>
  <c r="M516" i="15" s="1"/>
  <c r="M526" i="1"/>
  <c r="M523" i="15" s="1"/>
  <c r="M529" i="1"/>
  <c r="M526" i="15" s="1"/>
  <c r="M370" i="1"/>
  <c r="M367" i="15" s="1"/>
  <c r="M371" i="1"/>
  <c r="M368" i="15" s="1"/>
  <c r="M537" i="1"/>
  <c r="M534" i="15" s="1"/>
  <c r="M539" i="1"/>
  <c r="M536" i="15" s="1"/>
  <c r="M541" i="1"/>
  <c r="M538" i="15" s="1"/>
  <c r="M389" i="1"/>
  <c r="M386" i="15" s="1"/>
  <c r="M554" i="1"/>
  <c r="M551" i="15" s="1"/>
  <c r="M394" i="1"/>
  <c r="M391" i="15" s="1"/>
  <c r="M419" i="1"/>
  <c r="M416" i="15" s="1"/>
  <c r="M395" i="1"/>
  <c r="M392" i="15" s="1"/>
  <c r="M409" i="1"/>
  <c r="M406" i="15" s="1"/>
  <c r="M550" i="1"/>
  <c r="M547" i="15" s="1"/>
  <c r="M391" i="1"/>
  <c r="M388" i="15" s="1"/>
  <c r="M400" i="1"/>
  <c r="M397" i="15" s="1"/>
  <c r="M364" i="1"/>
  <c r="M361" i="15" s="1"/>
  <c r="M363" i="1"/>
  <c r="M360" i="15" s="1"/>
  <c r="M377" i="1"/>
  <c r="M374" i="15" s="1"/>
  <c r="M585" i="1"/>
  <c r="M582" i="15" s="1"/>
  <c r="M588" i="1"/>
  <c r="M585" i="15" s="1"/>
  <c r="M378" i="1"/>
  <c r="M375" i="15" s="1"/>
  <c r="M543" i="1"/>
  <c r="M540" i="15" s="1"/>
  <c r="M594" i="1"/>
  <c r="M591" i="15" s="1"/>
  <c r="M661" i="1"/>
  <c r="M658" i="15" s="1"/>
  <c r="M407" i="1"/>
  <c r="M404" i="15" s="1"/>
  <c r="M538" i="1"/>
  <c r="M535" i="15" s="1"/>
  <c r="M414" i="1"/>
  <c r="M411" i="15" s="1"/>
  <c r="M662" i="1"/>
  <c r="M659" i="15" s="1"/>
  <c r="M357" i="1"/>
  <c r="M354" i="15" s="1"/>
  <c r="M415" i="1"/>
  <c r="M412" i="15" s="1"/>
  <c r="M355" i="1"/>
  <c r="M352" i="15" s="1"/>
  <c r="M663" i="1"/>
  <c r="M660" i="15" s="1"/>
  <c r="M350" i="1"/>
  <c r="M347" i="15" s="1"/>
  <c r="M348" i="1"/>
  <c r="M345" i="15" s="1"/>
  <c r="M418" i="1"/>
  <c r="M415" i="15" s="1"/>
  <c r="M664" i="1"/>
  <c r="M661" i="15" s="1"/>
  <c r="M506" i="1"/>
  <c r="M503" i="15" s="1"/>
  <c r="M345" i="1"/>
  <c r="M342" i="15" s="1"/>
  <c r="M344" i="1"/>
  <c r="M341" i="15" s="1"/>
  <c r="M666" i="1"/>
  <c r="M663" i="15" s="1"/>
  <c r="M187" i="1"/>
  <c r="M184" i="15" s="1"/>
  <c r="M338" i="1"/>
  <c r="M335" i="15" s="1"/>
  <c r="M331" i="1"/>
  <c r="M328" i="15" s="1"/>
  <c r="M667" i="1"/>
  <c r="M664" i="15" s="1"/>
  <c r="M458" i="1"/>
  <c r="M455" i="15" s="1"/>
  <c r="M321" i="1"/>
  <c r="M318" i="15" s="1"/>
  <c r="M500" i="1"/>
  <c r="M497" i="15" s="1"/>
  <c r="M668" i="1"/>
  <c r="M665" i="15" s="1"/>
  <c r="M464" i="1"/>
  <c r="M461" i="15" s="1"/>
  <c r="M320" i="1"/>
  <c r="M317" i="15" s="1"/>
  <c r="M390" i="1"/>
  <c r="M387" i="15" s="1"/>
  <c r="M669" i="1"/>
  <c r="M666" i="15" s="1"/>
  <c r="M305" i="1"/>
  <c r="M302" i="15" s="1"/>
  <c r="M180" i="1"/>
  <c r="M177" i="15" s="1"/>
  <c r="M490" i="1"/>
  <c r="M487" i="15" s="1"/>
  <c r="M670" i="1"/>
  <c r="M667" i="15" s="1"/>
  <c r="M299" i="1"/>
  <c r="M296" i="15" s="1"/>
  <c r="M487" i="1"/>
  <c r="M484" i="15" s="1"/>
  <c r="M474" i="1"/>
  <c r="M471" i="15" s="1"/>
  <c r="M671" i="1"/>
  <c r="M668" i="15" s="1"/>
  <c r="M294" i="1"/>
  <c r="M291" i="15" s="1"/>
  <c r="M482" i="1"/>
  <c r="M479" i="15" s="1"/>
  <c r="M481" i="1"/>
  <c r="M478" i="15" s="1"/>
  <c r="M672" i="1"/>
  <c r="M669" i="15" s="1"/>
  <c r="M470" i="1"/>
  <c r="M467" i="15" s="1"/>
  <c r="M169" i="1"/>
  <c r="M166" i="15" s="1"/>
  <c r="M285" i="1"/>
  <c r="M282" i="15" s="1"/>
  <c r="M673" i="1"/>
  <c r="M670" i="15" s="1"/>
  <c r="M469" i="1"/>
  <c r="M466" i="15" s="1"/>
  <c r="M273" i="1"/>
  <c r="M270" i="15" s="1"/>
  <c r="M269" i="1"/>
  <c r="M266" i="15" s="1"/>
  <c r="M674" i="1"/>
  <c r="M671" i="15" s="1"/>
  <c r="M271" i="1"/>
  <c r="M268" i="15" s="1"/>
  <c r="M168" i="1"/>
  <c r="M165" i="15" s="1"/>
  <c r="M491" i="1"/>
  <c r="M488" i="15" s="1"/>
  <c r="M676" i="1"/>
  <c r="M673" i="15" s="1"/>
  <c r="M494" i="1"/>
  <c r="M491" i="15" s="1"/>
  <c r="M267" i="1"/>
  <c r="M264" i="15" s="1"/>
  <c r="M10" i="1"/>
  <c r="M7" i="15" s="1"/>
  <c r="M677" i="1"/>
  <c r="M674" i="15" s="1"/>
  <c r="M260" i="1"/>
  <c r="M257" i="15" s="1"/>
  <c r="M498" i="1"/>
  <c r="M495" i="15" s="1"/>
  <c r="M259" i="1"/>
  <c r="M256" i="15" s="1"/>
  <c r="M678" i="1"/>
  <c r="M675" i="15" s="1"/>
  <c r="M499" i="1"/>
  <c r="M496" i="15" s="1"/>
  <c r="M250" i="1"/>
  <c r="M247" i="15" s="1"/>
  <c r="M248" i="1"/>
  <c r="M245" i="15" s="1"/>
  <c r="M679" i="1"/>
  <c r="M676" i="15" s="1"/>
  <c r="M504" i="1"/>
  <c r="M501" i="15" s="1"/>
  <c r="M207" i="1"/>
  <c r="M204" i="15" s="1"/>
  <c r="M467" i="1"/>
  <c r="M464" i="15" s="1"/>
  <c r="M680" i="1"/>
  <c r="M677" i="15" s="1"/>
  <c r="M204" i="1"/>
  <c r="M201" i="15" s="1"/>
  <c r="M508" i="1"/>
  <c r="M505" i="15" s="1"/>
  <c r="M197" i="1"/>
  <c r="M194" i="15" s="1"/>
  <c r="M681" i="1"/>
  <c r="M678" i="15" s="1"/>
  <c r="M460" i="1"/>
  <c r="M457" i="15" s="1"/>
  <c r="M194" i="1"/>
  <c r="M191" i="15" s="1"/>
  <c r="M190" i="1"/>
  <c r="M187" i="15" s="1"/>
  <c r="M682" i="1"/>
  <c r="M679" i="15" s="1"/>
  <c r="M183" i="1"/>
  <c r="M180" i="15" s="1"/>
  <c r="M181" i="1"/>
  <c r="M178" i="15" s="1"/>
  <c r="M140" i="1"/>
  <c r="M137" i="15" s="1"/>
  <c r="M683" i="1"/>
  <c r="M680" i="15" s="1"/>
  <c r="M459" i="1"/>
  <c r="M456" i="15" s="1"/>
  <c r="M517" i="1"/>
  <c r="M514" i="15" s="1"/>
  <c r="M521" i="1"/>
  <c r="M518" i="15" s="1"/>
  <c r="M684" i="1"/>
  <c r="M681" i="15" s="1"/>
  <c r="M133" i="1"/>
  <c r="M130" i="15" s="1"/>
  <c r="M132" i="1"/>
  <c r="M129" i="15" s="1"/>
  <c r="M129" i="1"/>
  <c r="M126" i="15" s="1"/>
  <c r="M686" i="1"/>
  <c r="M683" i="15" s="1"/>
  <c r="M127" i="1"/>
  <c r="M124" i="15" s="1"/>
  <c r="M527" i="1"/>
  <c r="M524" i="15" s="1"/>
  <c r="M209" i="1"/>
  <c r="M206" i="15" s="1"/>
  <c r="M687" i="1"/>
  <c r="M684" i="15" s="1"/>
  <c r="M531" i="1"/>
  <c r="M528" i="15" s="1"/>
  <c r="M195" i="1"/>
  <c r="M192" i="15" s="1"/>
  <c r="M125" i="1"/>
  <c r="M122" i="15" s="1"/>
  <c r="M688" i="1"/>
  <c r="M685" i="15" s="1"/>
  <c r="M455" i="1"/>
  <c r="M452" i="15" s="1"/>
  <c r="M81" i="1"/>
  <c r="M78" i="15" s="1"/>
  <c r="M80" i="1"/>
  <c r="M77" i="15" s="1"/>
  <c r="M689" i="1"/>
  <c r="M686" i="15" s="1"/>
  <c r="M421" i="1"/>
  <c r="M418" i="15" s="1"/>
  <c r="M76" i="1"/>
  <c r="M73" i="15" s="1"/>
  <c r="M542" i="1"/>
  <c r="M539" i="15" s="1"/>
  <c r="M690" i="1"/>
  <c r="M687" i="15" s="1"/>
  <c r="M75" i="1"/>
  <c r="M72" i="15" s="1"/>
  <c r="M545" i="1"/>
  <c r="M542" i="15" s="1"/>
  <c r="M210" i="1"/>
  <c r="M207" i="15" s="1"/>
  <c r="M691" i="1"/>
  <c r="M688" i="15" s="1"/>
  <c r="M70" i="1"/>
  <c r="M67" i="15" s="1"/>
  <c r="M67" i="1"/>
  <c r="M64" i="15" s="1"/>
  <c r="M175" i="1"/>
  <c r="M172" i="15" s="1"/>
  <c r="M692" i="1"/>
  <c r="M689" i="15" s="1"/>
  <c r="M410" i="1"/>
  <c r="M407" i="15" s="1"/>
  <c r="M408" i="1"/>
  <c r="M405" i="15" s="1"/>
  <c r="M64" i="1"/>
  <c r="M61" i="15" s="1"/>
  <c r="M694" i="1"/>
  <c r="M691" i="15" s="1"/>
  <c r="M211" i="1"/>
  <c r="M208" i="15" s="1"/>
  <c r="M561" i="1"/>
  <c r="M558" i="15" s="1"/>
  <c r="M57" i="1"/>
  <c r="M54" i="15" s="1"/>
  <c r="M695" i="1"/>
  <c r="M692" i="15" s="1"/>
  <c r="M56" i="1"/>
  <c r="M53" i="15" s="1"/>
  <c r="M564" i="1"/>
  <c r="M561" i="15" s="1"/>
  <c r="M565" i="1"/>
  <c r="M562" i="15" s="1"/>
  <c r="M696" i="1"/>
  <c r="M693" i="15" s="1"/>
  <c r="M54" i="1"/>
  <c r="M51" i="15" s="1"/>
  <c r="M570" i="1"/>
  <c r="M567" i="15" s="1"/>
  <c r="M571" i="1"/>
  <c r="M568" i="15" s="1"/>
  <c r="M697" i="1"/>
  <c r="M694" i="15" s="1"/>
  <c r="M53" i="1"/>
  <c r="M50" i="15" s="1"/>
  <c r="M51" i="1"/>
  <c r="M48" i="15" s="1"/>
  <c r="M579" i="1"/>
  <c r="M576" i="15" s="1"/>
  <c r="M699" i="1"/>
  <c r="M696" i="15" s="1"/>
  <c r="M48" i="1"/>
  <c r="M45" i="15" s="1"/>
  <c r="M166" i="1"/>
  <c r="M163" i="15" s="1"/>
  <c r="M39" i="1"/>
  <c r="M36" i="15" s="1"/>
  <c r="M700" i="1"/>
  <c r="M697" i="15" s="1"/>
  <c r="M406" i="1"/>
  <c r="M403" i="15" s="1"/>
  <c r="M38" i="1"/>
  <c r="M35" i="15" s="1"/>
  <c r="M586" i="1"/>
  <c r="M583" i="15" s="1"/>
  <c r="M701" i="1"/>
  <c r="M698" i="15" s="1"/>
  <c r="M37" i="1"/>
  <c r="M34" i="15" s="1"/>
  <c r="M35" i="1"/>
  <c r="M32" i="15" s="1"/>
  <c r="M403" i="1"/>
  <c r="M400" i="15" s="1"/>
  <c r="M702" i="1"/>
  <c r="M699" i="15" s="1"/>
  <c r="M590" i="1"/>
  <c r="M587" i="15" s="1"/>
  <c r="M591" i="1"/>
  <c r="M588" i="15" s="1"/>
  <c r="M212" i="1"/>
  <c r="M209" i="15" s="1"/>
  <c r="M703" i="1"/>
  <c r="M700" i="15" s="1"/>
  <c r="M34" i="1"/>
  <c r="M31" i="15" s="1"/>
  <c r="M595" i="1"/>
  <c r="M592" i="15" s="1"/>
  <c r="M279" i="1"/>
  <c r="M276" i="15" s="1"/>
  <c r="M704" i="1"/>
  <c r="M701" i="15" s="1"/>
  <c r="M343" i="1"/>
  <c r="M340" i="15" s="1"/>
  <c r="M32" i="1"/>
  <c r="M29" i="15" s="1"/>
  <c r="M30" i="1"/>
  <c r="M27" i="15" s="1"/>
  <c r="M705" i="1"/>
  <c r="M702" i="15" s="1"/>
  <c r="M361" i="1"/>
  <c r="M358" i="15" s="1"/>
  <c r="M362" i="1"/>
  <c r="M359" i="15" s="1"/>
  <c r="M29" i="1"/>
  <c r="M26" i="15" s="1"/>
  <c r="M706" i="1"/>
  <c r="M703" i="15" s="1"/>
  <c r="M28" i="1"/>
  <c r="M25" i="15" s="1"/>
  <c r="M25" i="1"/>
  <c r="M22" i="15" s="1"/>
  <c r="M366" i="1"/>
  <c r="M363" i="15" s="1"/>
  <c r="M707" i="1"/>
  <c r="M704" i="15" s="1"/>
  <c r="M24" i="1"/>
  <c r="M21" i="15" s="1"/>
  <c r="M23" i="1"/>
  <c r="M20" i="15" s="1"/>
  <c r="M22" i="1"/>
  <c r="M19" i="15" s="1"/>
  <c r="M709" i="1"/>
  <c r="M706" i="15" s="1"/>
  <c r="M373" i="1"/>
  <c r="M370" i="15" s="1"/>
  <c r="M21" i="1"/>
  <c r="M18" i="15" s="1"/>
  <c r="M582" i="1"/>
  <c r="M579" i="15" s="1"/>
  <c r="M710" i="1"/>
  <c r="M707" i="15" s="1"/>
  <c r="M399" i="1"/>
  <c r="M396" i="15" s="1"/>
  <c r="M580" i="1"/>
  <c r="M577" i="15" s="1"/>
  <c r="M555" i="1"/>
  <c r="M552" i="15" s="1"/>
  <c r="M711" i="1"/>
  <c r="M708" i="15" s="1"/>
  <c r="M397" i="1"/>
  <c r="M394" i="15" s="1"/>
  <c r="M503" i="1"/>
  <c r="M500" i="15" s="1"/>
  <c r="M386" i="1"/>
  <c r="M383" i="15" s="1"/>
  <c r="M712" i="1"/>
  <c r="M709" i="15" s="1"/>
  <c r="M387" i="1"/>
  <c r="M384" i="15" s="1"/>
  <c r="M501" i="1"/>
  <c r="M498" i="15" s="1"/>
  <c r="M497" i="1"/>
  <c r="M494" i="15" s="1"/>
  <c r="M713" i="1"/>
  <c r="M710" i="15" s="1"/>
  <c r="M486" i="1"/>
  <c r="M483" i="15" s="1"/>
  <c r="M479" i="1"/>
  <c r="M476" i="15" s="1"/>
  <c r="M213" i="1"/>
  <c r="M210" i="15" s="1"/>
  <c r="M714" i="1"/>
  <c r="M711" i="15" s="1"/>
  <c r="M416" i="1"/>
  <c r="M413" i="15" s="1"/>
  <c r="M476" i="1"/>
  <c r="M473" i="15" s="1"/>
  <c r="M456" i="1"/>
  <c r="M453" i="15" s="1"/>
  <c r="M715" i="1"/>
  <c r="M712" i="15" s="1"/>
  <c r="M420" i="1"/>
  <c r="M417" i="15" s="1"/>
  <c r="M449" i="1"/>
  <c r="M446" i="15" s="1"/>
  <c r="M447" i="1"/>
  <c r="M444" i="15" s="1"/>
  <c r="M717" i="1"/>
  <c r="M714" i="15" s="1"/>
  <c r="M280" i="1"/>
  <c r="M277" i="15" s="1"/>
  <c r="M451" i="1"/>
  <c r="M448" i="15" s="1"/>
  <c r="M428" i="1"/>
  <c r="M425" i="15" s="1"/>
  <c r="M718" i="1"/>
  <c r="M715" i="15" s="1"/>
  <c r="M425" i="1"/>
  <c r="M422" i="15" s="1"/>
  <c r="M461" i="1"/>
  <c r="M458" i="15" s="1"/>
  <c r="M462" i="1"/>
  <c r="M459" i="15" s="1"/>
  <c r="M719" i="1"/>
  <c r="M716" i="15" s="1"/>
  <c r="M424" i="1"/>
  <c r="M421" i="15" s="1"/>
  <c r="M402" i="1"/>
  <c r="M399" i="15" s="1"/>
  <c r="M392" i="1"/>
  <c r="M389" i="15" s="1"/>
  <c r="M720" i="1"/>
  <c r="M717" i="15" s="1"/>
  <c r="M376" i="1"/>
  <c r="M373" i="15" s="1"/>
  <c r="M359" i="1"/>
  <c r="M356" i="15" s="1"/>
  <c r="M356" i="1"/>
  <c r="M353" i="15" s="1"/>
  <c r="M721" i="1"/>
  <c r="M718" i="15" s="1"/>
  <c r="M485" i="1"/>
  <c r="M482" i="15" s="1"/>
  <c r="M352" i="1"/>
  <c r="M349" i="15" s="1"/>
  <c r="M383" i="1"/>
  <c r="M380" i="15" s="1"/>
  <c r="M722" i="1"/>
  <c r="M719" i="15" s="1"/>
  <c r="M318" i="1"/>
  <c r="M315" i="15" s="1"/>
  <c r="M382" i="1"/>
  <c r="M379" i="15" s="1"/>
  <c r="M317" i="1"/>
  <c r="M314" i="15" s="1"/>
  <c r="M724" i="1"/>
  <c r="M721" i="15" s="1"/>
  <c r="M214" i="1"/>
  <c r="M211" i="15" s="1"/>
  <c r="M511" i="1"/>
  <c r="M508" i="15" s="1"/>
  <c r="M281" i="1"/>
  <c r="M278" i="15" s="1"/>
  <c r="M725" i="1"/>
  <c r="M722" i="15" s="1"/>
  <c r="M514" i="1"/>
  <c r="M511" i="15" s="1"/>
  <c r="M315" i="1"/>
  <c r="M312" i="15" s="1"/>
  <c r="M306" i="1"/>
  <c r="M303" i="15" s="1"/>
  <c r="M726" i="1"/>
  <c r="M723" i="15" s="1"/>
  <c r="M302" i="1"/>
  <c r="M299" i="15" s="1"/>
  <c r="M293" i="1"/>
  <c r="M290" i="15" s="1"/>
  <c r="M287" i="1"/>
  <c r="M284" i="15" s="1"/>
  <c r="M727" i="1"/>
  <c r="M724" i="15" s="1"/>
  <c r="M375" i="1"/>
  <c r="M372" i="15" s="1"/>
  <c r="M268" i="1"/>
  <c r="M265" i="15" s="1"/>
  <c r="M257" i="1"/>
  <c r="M254" i="15" s="1"/>
  <c r="M728" i="1"/>
  <c r="M725" i="15" s="1"/>
  <c r="M247" i="1"/>
  <c r="M244" i="15" s="1"/>
  <c r="M372" i="1"/>
  <c r="M369" i="15" s="1"/>
  <c r="M216" i="1"/>
  <c r="M213" i="15" s="1"/>
  <c r="M729" i="1"/>
  <c r="M726" i="15" s="1"/>
  <c r="M536" i="1"/>
  <c r="M533" i="15" s="1"/>
  <c r="M244" i="1"/>
  <c r="M241" i="15" s="1"/>
  <c r="M282" i="1"/>
  <c r="M279" i="15" s="1"/>
  <c r="M730" i="1"/>
  <c r="M727" i="15" s="1"/>
  <c r="M360" i="1"/>
  <c r="M357" i="15" s="1"/>
  <c r="M202" i="1"/>
  <c r="M199" i="15" s="1"/>
  <c r="M193" i="1"/>
  <c r="M190" i="15" s="1"/>
  <c r="M731" i="1"/>
  <c r="M728" i="15" s="1"/>
  <c r="M184" i="1"/>
  <c r="M181" i="15" s="1"/>
  <c r="M144" i="1"/>
  <c r="M141" i="15" s="1"/>
  <c r="M143" i="1"/>
  <c r="M140" i="15" s="1"/>
  <c r="M733" i="1"/>
  <c r="M730" i="15" s="1"/>
  <c r="M135" i="1"/>
  <c r="M132" i="15" s="1"/>
  <c r="M131" i="1"/>
  <c r="M128" i="15" s="1"/>
  <c r="M79" i="1"/>
  <c r="M76" i="15" s="1"/>
  <c r="M734" i="1"/>
  <c r="M731" i="15" s="1"/>
  <c r="M567" i="1"/>
  <c r="M564" i="15" s="1"/>
  <c r="M351" i="1"/>
  <c r="M348" i="15" s="1"/>
  <c r="M77" i="1"/>
  <c r="M74" i="15" s="1"/>
  <c r="M735" i="1"/>
  <c r="M732" i="15" s="1"/>
  <c r="M69" i="1"/>
  <c r="M66" i="15" s="1"/>
  <c r="M217" i="1"/>
  <c r="M214" i="15" s="1"/>
  <c r="M61" i="1"/>
  <c r="M58" i="15" s="1"/>
  <c r="M736" i="1"/>
  <c r="M733" i="15" s="1"/>
  <c r="M60" i="1"/>
  <c r="M57" i="15" s="1"/>
  <c r="M59" i="1"/>
  <c r="M56" i="15" s="1"/>
  <c r="M593" i="1"/>
  <c r="M590" i="15" s="1"/>
  <c r="M737" i="1"/>
  <c r="M734" i="15" s="1"/>
  <c r="M598" i="1"/>
  <c r="M595" i="15" s="1"/>
  <c r="M58" i="1"/>
  <c r="M55" i="15" s="1"/>
  <c r="M165" i="1"/>
  <c r="M162" i="15" s="1"/>
  <c r="M739" i="1"/>
  <c r="M736" i="15" s="1"/>
  <c r="M563" i="1"/>
  <c r="M560" i="15" s="1"/>
  <c r="M50" i="1"/>
  <c r="M47" i="15" s="1"/>
  <c r="M49" i="1"/>
  <c r="M46" i="15" s="1"/>
  <c r="M740" i="1"/>
  <c r="M737" i="15" s="1"/>
  <c r="M46" i="1"/>
  <c r="M43" i="15" s="1"/>
  <c r="M347" i="1"/>
  <c r="M344" i="15" s="1"/>
  <c r="M44" i="1"/>
  <c r="M41" i="15" s="1"/>
  <c r="M741" i="1"/>
  <c r="M738" i="15" s="1"/>
  <c r="M42" i="1"/>
  <c r="M39" i="15" s="1"/>
  <c r="M572" i="1"/>
  <c r="M569" i="15" s="1"/>
  <c r="M573" i="1"/>
  <c r="M570" i="15" s="1"/>
  <c r="M743" i="1"/>
  <c r="M740" i="15" s="1"/>
  <c r="M574" i="1"/>
  <c r="M571" i="15" s="1"/>
  <c r="M41" i="1"/>
  <c r="M38" i="15" s="1"/>
  <c r="M20" i="1"/>
  <c r="M17" i="15" s="1"/>
  <c r="M744" i="1"/>
  <c r="M741" i="15" s="1"/>
  <c r="M341" i="1"/>
  <c r="M338" i="15" s="1"/>
  <c r="M14" i="1"/>
  <c r="M11" i="15" s="1"/>
  <c r="M12" i="1"/>
  <c r="M9" i="15" s="1"/>
  <c r="M745" i="1"/>
  <c r="M742" i="15" s="1"/>
  <c r="M218" i="1"/>
  <c r="M215" i="15" s="1"/>
  <c r="M583" i="1"/>
  <c r="M580" i="15" s="1"/>
  <c r="M164" i="1"/>
  <c r="M161" i="15" s="1"/>
  <c r="M746" i="1"/>
  <c r="M743" i="15" s="1"/>
  <c r="M340" i="1"/>
  <c r="M337" i="15" s="1"/>
  <c r="M589" i="1"/>
  <c r="M586" i="15" s="1"/>
  <c r="M587" i="1"/>
  <c r="M584" i="15" s="1"/>
  <c r="M747" i="1"/>
  <c r="M744" i="15" s="1"/>
  <c r="M339" i="1"/>
  <c r="M336" i="15" s="1"/>
  <c r="M596" i="1"/>
  <c r="M593" i="15" s="1"/>
  <c r="M566" i="1"/>
  <c r="M563" i="15" s="1"/>
  <c r="M748" i="1"/>
  <c r="M745" i="15" s="1"/>
  <c r="M599" i="1"/>
  <c r="M596" i="15" s="1"/>
  <c r="M219" i="1"/>
  <c r="M216" i="15" s="1"/>
  <c r="M552" i="1"/>
  <c r="M549" i="15" s="1"/>
  <c r="M749" i="1"/>
  <c r="M746" i="15" s="1"/>
  <c r="M551" i="1"/>
  <c r="M548" i="15" s="1"/>
  <c r="M600" i="1"/>
  <c r="M597" i="15" s="1"/>
  <c r="M163" i="1"/>
  <c r="M160" i="15" s="1"/>
  <c r="M750" i="1"/>
  <c r="M747" i="15" s="1"/>
  <c r="M547" i="1"/>
  <c r="M544" i="15" s="1"/>
  <c r="M533" i="1"/>
  <c r="M530" i="15" s="1"/>
  <c r="M601" i="1"/>
  <c r="M598" i="15" s="1"/>
  <c r="M751" i="1"/>
  <c r="M748" i="15" s="1"/>
  <c r="M327" i="1"/>
  <c r="M324" i="15" s="1"/>
  <c r="M524" i="1"/>
  <c r="M521" i="15" s="1"/>
  <c r="M523" i="1"/>
  <c r="M520" i="15" s="1"/>
  <c r="M752" i="1"/>
  <c r="M749" i="15" s="1"/>
  <c r="M602" i="1"/>
  <c r="M599" i="15" s="1"/>
  <c r="M325" i="1"/>
  <c r="M322" i="15" s="1"/>
  <c r="M516" i="1"/>
  <c r="M513" i="15" s="1"/>
  <c r="M753" i="1"/>
  <c r="M750" i="15" s="1"/>
  <c r="M496" i="1"/>
  <c r="M493" i="15" s="1"/>
  <c r="M603" i="1"/>
  <c r="M600" i="15" s="1"/>
  <c r="M220" i="1"/>
  <c r="M217" i="15" s="1"/>
  <c r="M754" i="1"/>
  <c r="M751" i="15" s="1"/>
  <c r="M483" i="1"/>
  <c r="M480" i="15" s="1"/>
  <c r="M471" i="1"/>
  <c r="M468" i="15" s="1"/>
  <c r="M604" i="1"/>
  <c r="M601" i="15" s="1"/>
  <c r="M755" i="1"/>
  <c r="M752" i="15" s="1"/>
  <c r="M179" i="1"/>
  <c r="M176" i="15" s="1"/>
  <c r="M465" i="1"/>
  <c r="M462" i="15" s="1"/>
  <c r="M452" i="1"/>
  <c r="M449" i="15" s="1"/>
  <c r="M756" i="1"/>
  <c r="M753" i="15" s="1"/>
  <c r="M605" i="1"/>
  <c r="M602" i="15" s="1"/>
  <c r="M324" i="1"/>
  <c r="M321" i="15" s="1"/>
  <c r="M450" i="1"/>
  <c r="M447" i="15" s="1"/>
  <c r="M427" i="1"/>
  <c r="M424" i="15" s="1"/>
  <c r="M606" i="1"/>
  <c r="M603" i="15" s="1"/>
  <c r="M316" i="1"/>
  <c r="M313" i="15" s="1"/>
  <c r="M761" i="1"/>
  <c r="M758" i="15" s="1"/>
  <c r="M417" i="1"/>
  <c r="M414" i="15" s="1"/>
  <c r="M413" i="1"/>
  <c r="M410" i="15" s="1"/>
  <c r="M608" i="1"/>
  <c r="M605" i="15" s="1"/>
  <c r="M763" i="1"/>
  <c r="M760" i="15" s="1"/>
  <c r="M221" i="1"/>
  <c r="M218" i="15" s="1"/>
  <c r="M396" i="1"/>
  <c r="M393" i="15" s="1"/>
  <c r="M393" i="1"/>
  <c r="M390" i="15" s="1"/>
  <c r="M609" i="1"/>
  <c r="M606" i="15" s="1"/>
  <c r="M162" i="1"/>
  <c r="M159" i="15" s="1"/>
  <c r="M767" i="1"/>
  <c r="M764" i="15" s="1"/>
  <c r="M388" i="1"/>
  <c r="M385" i="15" s="1"/>
  <c r="M385" i="1"/>
  <c r="M382" i="15" s="1"/>
  <c r="M768" i="1"/>
  <c r="M765" i="15" s="1"/>
  <c r="M610" i="1"/>
  <c r="M607" i="15" s="1"/>
  <c r="M311" i="1"/>
  <c r="M308" i="15" s="1"/>
  <c r="M380" i="1"/>
  <c r="M377" i="15" s="1"/>
  <c r="M771" i="1"/>
  <c r="M768" i="15" s="1"/>
  <c r="M379" i="1"/>
  <c r="M376" i="15" s="1"/>
  <c r="M611" i="1"/>
  <c r="M608" i="15" s="1"/>
  <c r="M309" i="1"/>
  <c r="M306" i="15" s="1"/>
  <c r="M349" i="1"/>
  <c r="M346" i="15" s="1"/>
  <c r="M342" i="1"/>
  <c r="M339" i="15" s="1"/>
  <c r="M774" i="1"/>
  <c r="M771" i="15" s="1"/>
  <c r="M612" i="1"/>
  <c r="M609" i="15" s="1"/>
  <c r="M222" i="1"/>
  <c r="M219" i="15" s="1"/>
  <c r="M332" i="1"/>
  <c r="M329" i="15" s="1"/>
  <c r="M775" i="1"/>
  <c r="M772" i="15" s="1"/>
  <c r="M303" i="1"/>
  <c r="M300" i="15" s="1"/>
  <c r="M614" i="1"/>
  <c r="M611" i="15" s="1"/>
  <c r="M161" i="1"/>
  <c r="M158" i="15" s="1"/>
  <c r="M291" i="1"/>
  <c r="M288" i="15" s="1"/>
  <c r="M290" i="1"/>
  <c r="M287" i="15" s="1"/>
  <c r="M780" i="1"/>
  <c r="M777" i="15" s="1"/>
  <c r="M615" i="1"/>
  <c r="M612" i="15" s="1"/>
  <c r="M307" i="1"/>
  <c r="M304" i="15" s="1"/>
  <c r="M781" i="1"/>
  <c r="M778" i="15" s="1"/>
  <c r="M288" i="1"/>
  <c r="M285" i="15" s="1"/>
  <c r="M284" i="1"/>
  <c r="M281" i="15" s="1"/>
  <c r="M616" i="1"/>
  <c r="M613" i="15" s="1"/>
  <c r="M782" i="1"/>
  <c r="M779" i="15" s="1"/>
  <c r="M301" i="1"/>
  <c r="M298" i="15" s="1"/>
  <c r="M278" i="1"/>
  <c r="M275" i="15" s="1"/>
  <c r="M275" i="1"/>
  <c r="M272" i="15" s="1"/>
  <c r="M783" i="1"/>
  <c r="M780" i="15" s="1"/>
  <c r="M617" i="1"/>
  <c r="M614" i="15" s="1"/>
  <c r="M223" i="1"/>
  <c r="M220" i="15" s="1"/>
  <c r="M264" i="1"/>
  <c r="M261" i="15" s="1"/>
  <c r="M262" i="1"/>
  <c r="M259" i="15" s="1"/>
  <c r="M9" i="1"/>
  <c r="M6" i="15" s="1"/>
  <c r="M618" i="1"/>
  <c r="M615" i="15" s="1"/>
  <c r="M160" i="1"/>
  <c r="M157" i="15" s="1"/>
  <c r="M255" i="1"/>
  <c r="M252" i="15" s="1"/>
  <c r="M401" i="1"/>
  <c r="M398" i="15" s="1"/>
  <c r="M253" i="1"/>
  <c r="M250" i="15" s="1"/>
  <c r="M619" i="1"/>
  <c r="M616" i="15" s="1"/>
  <c r="M295" i="1"/>
  <c r="M292" i="15" s="1"/>
  <c r="M423" i="1"/>
  <c r="M420" i="15" s="1"/>
  <c r="M251" i="1"/>
  <c r="M248" i="15" s="1"/>
  <c r="M196" i="1"/>
  <c r="M193" i="15" s="1"/>
  <c r="M620" i="1"/>
  <c r="M617" i="15" s="1"/>
  <c r="M286" i="1"/>
  <c r="M283" i="15" s="1"/>
  <c r="M185" i="1"/>
  <c r="M182" i="15" s="1"/>
  <c r="M142" i="1"/>
  <c r="M139" i="15" s="1"/>
  <c r="M621" i="1"/>
  <c r="M618" i="15" s="1"/>
  <c r="M224" i="1"/>
  <c r="M221" i="15" s="1"/>
  <c r="M139" i="1"/>
  <c r="M136" i="15" s="1"/>
  <c r="M137" i="1"/>
  <c r="M134" i="15" s="1"/>
  <c r="M622" i="1"/>
  <c r="M619" i="15" s="1"/>
  <c r="M297" i="1"/>
  <c r="M294" i="15" s="1"/>
  <c r="M130" i="1"/>
  <c r="M127" i="15" s="1"/>
  <c r="M473" i="1"/>
  <c r="M470" i="15" s="1"/>
  <c r="M480" i="1"/>
  <c r="M477" i="15" s="1"/>
  <c r="M124" i="1"/>
  <c r="M121" i="15" s="1"/>
  <c r="M484" i="1"/>
  <c r="M481" i="15" s="1"/>
  <c r="M623" i="1"/>
  <c r="M620" i="15" s="1"/>
  <c r="M283" i="1"/>
  <c r="M280" i="15" s="1"/>
  <c r="M488" i="1"/>
  <c r="M485" i="15" s="1"/>
  <c r="M78" i="1"/>
  <c r="M75" i="15" s="1"/>
  <c r="M73" i="1"/>
  <c r="M70" i="15" s="1"/>
  <c r="M624" i="1"/>
  <c r="M621" i="15" s="1"/>
  <c r="M495" i="1"/>
  <c r="M492" i="15" s="1"/>
  <c r="M276" i="1"/>
  <c r="M273" i="15" s="1"/>
  <c r="M72" i="1"/>
  <c r="M69" i="15" s="1"/>
  <c r="M71" i="1"/>
  <c r="M68" i="15" s="1"/>
  <c r="M505" i="1"/>
  <c r="M502" i="15" s="1"/>
  <c r="M626" i="1"/>
  <c r="M623" i="15" s="1"/>
  <c r="M225" i="1"/>
  <c r="M222" i="15" s="1"/>
  <c r="M68" i="1"/>
  <c r="M65" i="15" s="1"/>
  <c r="M65" i="1"/>
  <c r="M62" i="15" s="1"/>
  <c r="M512" i="1"/>
  <c r="M509" i="15" s="1"/>
  <c r="M513" i="1"/>
  <c r="M510" i="15" s="1"/>
  <c r="M518" i="1"/>
  <c r="M515" i="15" s="1"/>
  <c r="M627" i="1"/>
  <c r="M624" i="15" s="1"/>
  <c r="M158" i="1"/>
  <c r="M155" i="15" s="1"/>
  <c r="M522" i="1"/>
  <c r="M519" i="15" s="1"/>
  <c r="M63" i="1"/>
  <c r="M60" i="15" s="1"/>
  <c r="M55" i="1"/>
  <c r="M52" i="15" s="1"/>
  <c r="M628" i="1"/>
  <c r="M625" i="15" s="1"/>
  <c r="M265" i="1"/>
  <c r="M262" i="15" s="1"/>
  <c r="M47" i="1"/>
  <c r="M44" i="15" s="1"/>
  <c r="M43" i="1"/>
  <c r="M40" i="15" s="1"/>
  <c r="M629" i="1"/>
  <c r="M626" i="15" s="1"/>
  <c r="M258" i="1"/>
  <c r="M255" i="15" s="1"/>
  <c r="M40" i="1"/>
  <c r="M37" i="15" s="1"/>
  <c r="M544" i="1"/>
  <c r="M541" i="15" s="1"/>
  <c r="M33" i="1"/>
  <c r="M30" i="15" s="1"/>
  <c r="M549" i="1"/>
  <c r="M546" i="15" s="1"/>
  <c r="M631" i="1"/>
  <c r="M628" i="15" s="1"/>
  <c r="M226" i="1"/>
  <c r="M223" i="15" s="1"/>
  <c r="M31" i="1"/>
  <c r="M28" i="15" s="1"/>
  <c r="M27" i="1"/>
  <c r="M24" i="15" s="1"/>
  <c r="M632" i="1"/>
  <c r="M629" i="15" s="1"/>
  <c r="M300" i="1"/>
  <c r="M297" i="15" s="1"/>
  <c r="M569" i="1"/>
  <c r="M566" i="15" s="1"/>
  <c r="M19" i="1"/>
  <c r="M16" i="15" s="1"/>
  <c r="M576" i="1"/>
  <c r="M573" i="15" s="1"/>
  <c r="M581" i="1"/>
  <c r="M578" i="15" s="1"/>
  <c r="M18" i="1"/>
  <c r="M15" i="15" s="1"/>
  <c r="M633" i="1"/>
  <c r="M630" i="15" s="1"/>
  <c r="M17" i="1"/>
  <c r="M14" i="15" s="1"/>
  <c r="K9" i="1"/>
  <c r="K6" i="15" s="1"/>
  <c r="K22" i="1"/>
  <c r="K19" i="15" s="1"/>
  <c r="K50" i="1"/>
  <c r="K47" i="15" s="1"/>
  <c r="K64" i="1"/>
  <c r="K61" i="15" s="1"/>
  <c r="K78" i="1"/>
  <c r="K75" i="15" s="1"/>
  <c r="K92" i="1"/>
  <c r="K89" i="15" s="1"/>
  <c r="K106" i="1"/>
  <c r="K103" i="15" s="1"/>
  <c r="K120" i="1"/>
  <c r="K117" i="15" s="1"/>
  <c r="K134" i="1"/>
  <c r="K131" i="15" s="1"/>
  <c r="K162" i="1"/>
  <c r="K159" i="15" s="1"/>
  <c r="K176" i="1"/>
  <c r="K173" i="15" s="1"/>
  <c r="K190" i="1"/>
  <c r="K187" i="15" s="1"/>
  <c r="K204" i="1"/>
  <c r="K201" i="15" s="1"/>
  <c r="K218" i="1"/>
  <c r="K215" i="15" s="1"/>
  <c r="K232" i="1"/>
  <c r="K229" i="15" s="1"/>
  <c r="K246" i="1"/>
  <c r="K243" i="15" s="1"/>
  <c r="K260" i="1"/>
  <c r="K257" i="15" s="1"/>
  <c r="K288" i="1"/>
  <c r="K285" i="15" s="1"/>
  <c r="K302" i="1"/>
  <c r="K299" i="15" s="1"/>
  <c r="K316" i="1"/>
  <c r="K313" i="15" s="1"/>
  <c r="K344" i="1"/>
  <c r="K341" i="15" s="1"/>
  <c r="K372" i="1"/>
  <c r="K369" i="15" s="1"/>
  <c r="K386" i="1"/>
  <c r="K383" i="15" s="1"/>
  <c r="K400" i="1"/>
  <c r="K397" i="15" s="1"/>
  <c r="K414" i="1"/>
  <c r="K411" i="15" s="1"/>
  <c r="K428" i="1"/>
  <c r="K425" i="15" s="1"/>
  <c r="K459" i="1"/>
  <c r="K456" i="15" s="1"/>
  <c r="K473" i="1"/>
  <c r="K470" i="15" s="1"/>
  <c r="K487" i="1"/>
  <c r="K484" i="15" s="1"/>
  <c r="K501" i="1"/>
  <c r="K498" i="15" s="1"/>
  <c r="K515" i="1"/>
  <c r="K512" i="15" s="1"/>
  <c r="K529" i="1"/>
  <c r="K526" i="15" s="1"/>
  <c r="K543" i="1"/>
  <c r="K540" i="15" s="1"/>
  <c r="K557" i="1"/>
  <c r="K554" i="15" s="1"/>
  <c r="K571" i="1"/>
  <c r="K568" i="15" s="1"/>
  <c r="K585" i="1"/>
  <c r="K582" i="15" s="1"/>
  <c r="K599" i="1"/>
  <c r="K596" i="15" s="1"/>
  <c r="K627" i="1"/>
  <c r="K624" i="15" s="1"/>
  <c r="K641" i="1"/>
  <c r="K638" i="15" s="1"/>
  <c r="K669" i="1"/>
  <c r="K666" i="15" s="1"/>
  <c r="K683" i="1"/>
  <c r="K680" i="15" s="1"/>
  <c r="K697" i="1"/>
  <c r="K694" i="15" s="1"/>
  <c r="K711" i="1"/>
  <c r="K708" i="15" s="1"/>
  <c r="K725" i="1"/>
  <c r="K722" i="15" s="1"/>
  <c r="K740" i="1"/>
  <c r="K737" i="15" s="1"/>
  <c r="K754" i="1"/>
  <c r="K751" i="15" s="1"/>
  <c r="K768" i="1"/>
  <c r="K765" i="15" s="1"/>
  <c r="K782" i="1"/>
  <c r="K779" i="15" s="1"/>
  <c r="K712" i="1"/>
  <c r="K709" i="15" s="1"/>
  <c r="K726" i="1"/>
  <c r="K723" i="15" s="1"/>
  <c r="K741" i="1"/>
  <c r="K738" i="15" s="1"/>
  <c r="K755" i="1"/>
  <c r="K752" i="15" s="1"/>
  <c r="K783" i="1"/>
  <c r="K780" i="15" s="1"/>
  <c r="K367" i="1"/>
  <c r="K364" i="15" s="1"/>
  <c r="K664" i="1"/>
  <c r="K661" i="15" s="1"/>
  <c r="K116" i="1"/>
  <c r="K113" i="15" s="1"/>
  <c r="K270" i="1"/>
  <c r="K267" i="15" s="1"/>
  <c r="K424" i="1"/>
  <c r="K421" i="15" s="1"/>
  <c r="K609" i="1"/>
  <c r="K606" i="15" s="1"/>
  <c r="K778" i="1"/>
  <c r="K775" i="15" s="1"/>
  <c r="K103" i="1"/>
  <c r="K100" i="15" s="1"/>
  <c r="K299" i="1"/>
  <c r="K296" i="15" s="1"/>
  <c r="K526" i="1"/>
  <c r="K523" i="15" s="1"/>
  <c r="K680" i="1"/>
  <c r="K677" i="15" s="1"/>
  <c r="K104" i="1"/>
  <c r="K101" i="15" s="1"/>
  <c r="K258" i="1"/>
  <c r="K255" i="15" s="1"/>
  <c r="K569" i="1"/>
  <c r="K566" i="15" s="1"/>
  <c r="K752" i="1"/>
  <c r="K749" i="15" s="1"/>
  <c r="K23" i="1"/>
  <c r="K20" i="15" s="1"/>
  <c r="K37" i="1"/>
  <c r="K34" i="15" s="1"/>
  <c r="K51" i="1"/>
  <c r="K48" i="15" s="1"/>
  <c r="K65" i="1"/>
  <c r="K62" i="15" s="1"/>
  <c r="K79" i="1"/>
  <c r="K76" i="15" s="1"/>
  <c r="K93" i="1"/>
  <c r="K90" i="15" s="1"/>
  <c r="K107" i="1"/>
  <c r="K104" i="15" s="1"/>
  <c r="K121" i="1"/>
  <c r="K118" i="15" s="1"/>
  <c r="K135" i="1"/>
  <c r="K132" i="15" s="1"/>
  <c r="K149" i="1"/>
  <c r="K146" i="15" s="1"/>
  <c r="K163" i="1"/>
  <c r="K160" i="15" s="1"/>
  <c r="K191" i="1"/>
  <c r="K188" i="15" s="1"/>
  <c r="K205" i="1"/>
  <c r="K202" i="15" s="1"/>
  <c r="K219" i="1"/>
  <c r="K216" i="15" s="1"/>
  <c r="K233" i="1"/>
  <c r="K230" i="15" s="1"/>
  <c r="K247" i="1"/>
  <c r="K244" i="15" s="1"/>
  <c r="K261" i="1"/>
  <c r="K258" i="15" s="1"/>
  <c r="K275" i="1"/>
  <c r="K272" i="15" s="1"/>
  <c r="K303" i="1"/>
  <c r="K300" i="15" s="1"/>
  <c r="K317" i="1"/>
  <c r="K314" i="15" s="1"/>
  <c r="K331" i="1"/>
  <c r="K328" i="15" s="1"/>
  <c r="K345" i="1"/>
  <c r="K342" i="15" s="1"/>
  <c r="K359" i="1"/>
  <c r="K356" i="15" s="1"/>
  <c r="K373" i="1"/>
  <c r="K370" i="15" s="1"/>
  <c r="K387" i="1"/>
  <c r="K384" i="15" s="1"/>
  <c r="K401" i="1"/>
  <c r="K398" i="15" s="1"/>
  <c r="K415" i="1"/>
  <c r="K412" i="15" s="1"/>
  <c r="K460" i="1"/>
  <c r="K457" i="15" s="1"/>
  <c r="K474" i="1"/>
  <c r="K471" i="15" s="1"/>
  <c r="K488" i="1"/>
  <c r="K485" i="15" s="1"/>
  <c r="K516" i="1"/>
  <c r="K513" i="15" s="1"/>
  <c r="K530" i="1"/>
  <c r="K527" i="15" s="1"/>
  <c r="K544" i="1"/>
  <c r="K541" i="15" s="1"/>
  <c r="K558" i="1"/>
  <c r="K555" i="15" s="1"/>
  <c r="K572" i="1"/>
  <c r="K569" i="15" s="1"/>
  <c r="K586" i="1"/>
  <c r="K583" i="15" s="1"/>
  <c r="K600" i="1"/>
  <c r="K597" i="15" s="1"/>
  <c r="K614" i="1"/>
  <c r="K611" i="15" s="1"/>
  <c r="K628" i="1"/>
  <c r="K625" i="15" s="1"/>
  <c r="K642" i="1"/>
  <c r="K639" i="15" s="1"/>
  <c r="K656" i="1"/>
  <c r="K653" i="15" s="1"/>
  <c r="K670" i="1"/>
  <c r="K667" i="15" s="1"/>
  <c r="K684" i="1"/>
  <c r="K681" i="15" s="1"/>
  <c r="K145" i="1"/>
  <c r="K142" i="15" s="1"/>
  <c r="K174" i="1"/>
  <c r="K171" i="15" s="1"/>
  <c r="K555" i="1"/>
  <c r="K552" i="15" s="1"/>
  <c r="K10" i="1"/>
  <c r="K7" i="15" s="1"/>
  <c r="K24" i="1"/>
  <c r="K21" i="15" s="1"/>
  <c r="K38" i="1"/>
  <c r="K35" i="15" s="1"/>
  <c r="K80" i="1"/>
  <c r="K77" i="15" s="1"/>
  <c r="K94" i="1"/>
  <c r="K91" i="15" s="1"/>
  <c r="K108" i="1"/>
  <c r="K105" i="15" s="1"/>
  <c r="K122" i="1"/>
  <c r="K119" i="15" s="1"/>
  <c r="K150" i="1"/>
  <c r="K147" i="15" s="1"/>
  <c r="K164" i="1"/>
  <c r="K161" i="15" s="1"/>
  <c r="K178" i="1"/>
  <c r="K175" i="15" s="1"/>
  <c r="K192" i="1"/>
  <c r="K189" i="15" s="1"/>
  <c r="K206" i="1"/>
  <c r="K203" i="15" s="1"/>
  <c r="K220" i="1"/>
  <c r="K217" i="15" s="1"/>
  <c r="K234" i="1"/>
  <c r="K231" i="15" s="1"/>
  <c r="K248" i="1"/>
  <c r="K245" i="15" s="1"/>
  <c r="K262" i="1"/>
  <c r="K259" i="15" s="1"/>
  <c r="K276" i="1"/>
  <c r="K273" i="15" s="1"/>
  <c r="K290" i="1"/>
  <c r="K287" i="15" s="1"/>
  <c r="K304" i="1"/>
  <c r="K301" i="15" s="1"/>
  <c r="K318" i="1"/>
  <c r="K315" i="15" s="1"/>
  <c r="K332" i="1"/>
  <c r="K329" i="15" s="1"/>
  <c r="K360" i="1"/>
  <c r="K357" i="15" s="1"/>
  <c r="K374" i="1"/>
  <c r="K371" i="15" s="1"/>
  <c r="K388" i="1"/>
  <c r="K385" i="15" s="1"/>
  <c r="K402" i="1"/>
  <c r="K399" i="15" s="1"/>
  <c r="K416" i="1"/>
  <c r="K413" i="15" s="1"/>
  <c r="K447" i="1"/>
  <c r="K444" i="15" s="1"/>
  <c r="K461" i="1"/>
  <c r="K458" i="15" s="1"/>
  <c r="K475" i="1"/>
  <c r="K472" i="15" s="1"/>
  <c r="K489" i="1"/>
  <c r="K486" i="15" s="1"/>
  <c r="K503" i="1"/>
  <c r="K500" i="15" s="1"/>
  <c r="K517" i="1"/>
  <c r="K514" i="15" s="1"/>
  <c r="K531" i="1"/>
  <c r="K528" i="15" s="1"/>
  <c r="K545" i="1"/>
  <c r="K542" i="15" s="1"/>
  <c r="K559" i="1"/>
  <c r="K556" i="15" s="1"/>
  <c r="K573" i="1"/>
  <c r="K570" i="15" s="1"/>
  <c r="K587" i="1"/>
  <c r="K584" i="15" s="1"/>
  <c r="K601" i="1"/>
  <c r="K598" i="15" s="1"/>
  <c r="K615" i="1"/>
  <c r="K612" i="15" s="1"/>
  <c r="K629" i="1"/>
  <c r="K626" i="15" s="1"/>
  <c r="K643" i="1"/>
  <c r="K640" i="15" s="1"/>
  <c r="K657" i="1"/>
  <c r="K654" i="15" s="1"/>
  <c r="K671" i="1"/>
  <c r="K668" i="15" s="1"/>
  <c r="K699" i="1"/>
  <c r="K696" i="15" s="1"/>
  <c r="K713" i="1"/>
  <c r="K710" i="15" s="1"/>
  <c r="K727" i="1"/>
  <c r="K724" i="15" s="1"/>
  <c r="K756" i="1"/>
  <c r="K753" i="15" s="1"/>
  <c r="K770" i="1"/>
  <c r="K767" i="15" s="1"/>
  <c r="K784" i="1"/>
  <c r="K781" i="15" s="1"/>
  <c r="K636" i="1"/>
  <c r="K633" i="15" s="1"/>
  <c r="K102" i="1"/>
  <c r="K99" i="15" s="1"/>
  <c r="K256" i="1"/>
  <c r="K253" i="15" s="1"/>
  <c r="K410" i="1"/>
  <c r="K407" i="15" s="1"/>
  <c r="K581" i="1"/>
  <c r="K578" i="15" s="1"/>
  <c r="K61" i="1"/>
  <c r="K58" i="15" s="1"/>
  <c r="K257" i="1"/>
  <c r="K254" i="15" s="1"/>
  <c r="K470" i="1"/>
  <c r="K467" i="15" s="1"/>
  <c r="K328" i="1"/>
  <c r="K325" i="15" s="1"/>
  <c r="K513" i="1"/>
  <c r="K510" i="15" s="1"/>
  <c r="K653" i="1"/>
  <c r="K650" i="15" s="1"/>
  <c r="K766" i="1"/>
  <c r="K763" i="15" s="1"/>
  <c r="K11" i="1"/>
  <c r="K8" i="15" s="1"/>
  <c r="K25" i="1"/>
  <c r="K22" i="15" s="1"/>
  <c r="K39" i="1"/>
  <c r="K36" i="15" s="1"/>
  <c r="K53" i="1"/>
  <c r="K50" i="15" s="1"/>
  <c r="K67" i="1"/>
  <c r="K64" i="15" s="1"/>
  <c r="K81" i="1"/>
  <c r="K78" i="15" s="1"/>
  <c r="K95" i="1"/>
  <c r="K92" i="15" s="1"/>
  <c r="K109" i="1"/>
  <c r="K106" i="15" s="1"/>
  <c r="K123" i="1"/>
  <c r="K120" i="15" s="1"/>
  <c r="K137" i="1"/>
  <c r="K134" i="15" s="1"/>
  <c r="K151" i="1"/>
  <c r="K148" i="15" s="1"/>
  <c r="K165" i="1"/>
  <c r="K162" i="15" s="1"/>
  <c r="K179" i="1"/>
  <c r="K176" i="15" s="1"/>
  <c r="K193" i="1"/>
  <c r="K190" i="15" s="1"/>
  <c r="K207" i="1"/>
  <c r="K204" i="15" s="1"/>
  <c r="K221" i="1"/>
  <c r="K218" i="15" s="1"/>
  <c r="K235" i="1"/>
  <c r="K232" i="15" s="1"/>
  <c r="K249" i="1"/>
  <c r="K246" i="15" s="1"/>
  <c r="K277" i="1"/>
  <c r="K274" i="15" s="1"/>
  <c r="K291" i="1"/>
  <c r="K288" i="15" s="1"/>
  <c r="K305" i="1"/>
  <c r="K302" i="15" s="1"/>
  <c r="K319" i="1"/>
  <c r="K316" i="15" s="1"/>
  <c r="K333" i="1"/>
  <c r="K330" i="15" s="1"/>
  <c r="K347" i="1"/>
  <c r="K344" i="15" s="1"/>
  <c r="K361" i="1"/>
  <c r="K358" i="15" s="1"/>
  <c r="K375" i="1"/>
  <c r="K372" i="15" s="1"/>
  <c r="K389" i="1"/>
  <c r="K386" i="15" s="1"/>
  <c r="K403" i="1"/>
  <c r="K400" i="15" s="1"/>
  <c r="K417" i="1"/>
  <c r="K414" i="15" s="1"/>
  <c r="K462" i="1"/>
  <c r="K459" i="15" s="1"/>
  <c r="K476" i="1"/>
  <c r="K473" i="15" s="1"/>
  <c r="K490" i="1"/>
  <c r="K487" i="15" s="1"/>
  <c r="K504" i="1"/>
  <c r="K501" i="15" s="1"/>
  <c r="K518" i="1"/>
  <c r="K515" i="15" s="1"/>
  <c r="K532" i="1"/>
  <c r="K529" i="15" s="1"/>
  <c r="K574" i="1"/>
  <c r="K571" i="15" s="1"/>
  <c r="K588" i="1"/>
  <c r="K585" i="15" s="1"/>
  <c r="K602" i="1"/>
  <c r="K599" i="15" s="1"/>
  <c r="K616" i="1"/>
  <c r="K613" i="15" s="1"/>
  <c r="K644" i="1"/>
  <c r="K641" i="15" s="1"/>
  <c r="K658" i="1"/>
  <c r="K655" i="15" s="1"/>
  <c r="K672" i="1"/>
  <c r="K669" i="15" s="1"/>
  <c r="K686" i="1"/>
  <c r="K683" i="15" s="1"/>
  <c r="K700" i="1"/>
  <c r="K697" i="15" s="1"/>
  <c r="K714" i="1"/>
  <c r="K711" i="15" s="1"/>
  <c r="K728" i="1"/>
  <c r="K725" i="15" s="1"/>
  <c r="K743" i="1"/>
  <c r="K740" i="15" s="1"/>
  <c r="K757" i="1"/>
  <c r="K754" i="15" s="1"/>
  <c r="K771" i="1"/>
  <c r="K768" i="15" s="1"/>
  <c r="K785" i="1"/>
  <c r="K87" i="1"/>
  <c r="K84" i="15" s="1"/>
  <c r="K311" i="1"/>
  <c r="K308" i="15" s="1"/>
  <c r="K706" i="1"/>
  <c r="K703" i="15" s="1"/>
  <c r="K60" i="1"/>
  <c r="K57" i="15" s="1"/>
  <c r="K284" i="1"/>
  <c r="K281" i="15" s="1"/>
  <c r="K497" i="1"/>
  <c r="K494" i="15" s="1"/>
  <c r="K131" i="1"/>
  <c r="K128" i="15" s="1"/>
  <c r="K327" i="1"/>
  <c r="K324" i="15" s="1"/>
  <c r="K456" i="1"/>
  <c r="K453" i="15" s="1"/>
  <c r="K596" i="1"/>
  <c r="K593" i="15" s="1"/>
  <c r="K722" i="1"/>
  <c r="K719" i="15" s="1"/>
  <c r="K48" i="1"/>
  <c r="K45" i="15" s="1"/>
  <c r="K230" i="1"/>
  <c r="K227" i="15" s="1"/>
  <c r="K695" i="1"/>
  <c r="K692" i="15" s="1"/>
  <c r="K12" i="1"/>
  <c r="K9" i="15" s="1"/>
  <c r="K40" i="1"/>
  <c r="K37" i="15" s="1"/>
  <c r="K54" i="1"/>
  <c r="K51" i="15" s="1"/>
  <c r="K68" i="1"/>
  <c r="K65" i="15" s="1"/>
  <c r="K96" i="1"/>
  <c r="K93" i="15" s="1"/>
  <c r="K124" i="1"/>
  <c r="K121" i="15" s="1"/>
  <c r="K138" i="1"/>
  <c r="K135" i="15" s="1"/>
  <c r="K152" i="1"/>
  <c r="K149" i="15" s="1"/>
  <c r="K166" i="1"/>
  <c r="K163" i="15" s="1"/>
  <c r="K180" i="1"/>
  <c r="K177" i="15" s="1"/>
  <c r="K194" i="1"/>
  <c r="K191" i="15" s="1"/>
  <c r="K222" i="1"/>
  <c r="K219" i="15" s="1"/>
  <c r="K236" i="1"/>
  <c r="K233" i="15" s="1"/>
  <c r="K250" i="1"/>
  <c r="K247" i="15" s="1"/>
  <c r="K264" i="1"/>
  <c r="K261" i="15" s="1"/>
  <c r="K278" i="1"/>
  <c r="K275" i="15" s="1"/>
  <c r="K292" i="1"/>
  <c r="K289" i="15" s="1"/>
  <c r="K306" i="1"/>
  <c r="K303" i="15" s="1"/>
  <c r="K320" i="1"/>
  <c r="K317" i="15" s="1"/>
  <c r="K334" i="1"/>
  <c r="K331" i="15" s="1"/>
  <c r="K348" i="1"/>
  <c r="K345" i="15" s="1"/>
  <c r="K362" i="1"/>
  <c r="K359" i="15" s="1"/>
  <c r="K376" i="1"/>
  <c r="K373" i="15" s="1"/>
  <c r="K390" i="1"/>
  <c r="K387" i="15" s="1"/>
  <c r="K404" i="1"/>
  <c r="K401" i="15" s="1"/>
  <c r="K418" i="1"/>
  <c r="K415" i="15" s="1"/>
  <c r="K449" i="1"/>
  <c r="K446" i="15" s="1"/>
  <c r="K477" i="1"/>
  <c r="K474" i="15" s="1"/>
  <c r="K491" i="1"/>
  <c r="K488" i="15" s="1"/>
  <c r="K505" i="1"/>
  <c r="K502" i="15" s="1"/>
  <c r="K519" i="1"/>
  <c r="K516" i="15" s="1"/>
  <c r="K533" i="1"/>
  <c r="K530" i="15" s="1"/>
  <c r="K547" i="1"/>
  <c r="K544" i="15" s="1"/>
  <c r="K561" i="1"/>
  <c r="K558" i="15" s="1"/>
  <c r="K589" i="1"/>
  <c r="K586" i="15" s="1"/>
  <c r="K603" i="1"/>
  <c r="K600" i="15" s="1"/>
  <c r="K617" i="1"/>
  <c r="K614" i="15" s="1"/>
  <c r="K631" i="1"/>
  <c r="K628" i="15" s="1"/>
  <c r="K645" i="1"/>
  <c r="K642" i="15" s="1"/>
  <c r="K659" i="1"/>
  <c r="K656" i="15" s="1"/>
  <c r="K673" i="1"/>
  <c r="K670" i="15" s="1"/>
  <c r="K687" i="1"/>
  <c r="K684" i="15" s="1"/>
  <c r="K701" i="1"/>
  <c r="K698" i="15" s="1"/>
  <c r="K715" i="1"/>
  <c r="K712" i="15" s="1"/>
  <c r="K729" i="1"/>
  <c r="K726" i="15" s="1"/>
  <c r="K744" i="1"/>
  <c r="K741" i="15" s="1"/>
  <c r="K758" i="1"/>
  <c r="K755" i="15" s="1"/>
  <c r="K772" i="1"/>
  <c r="K769" i="15" s="1"/>
  <c r="K773" i="1"/>
  <c r="K770" i="15" s="1"/>
  <c r="K59" i="1"/>
  <c r="K56" i="15" s="1"/>
  <c r="K423" i="1"/>
  <c r="K420" i="15" s="1"/>
  <c r="K622" i="1"/>
  <c r="K619" i="15" s="1"/>
  <c r="K130" i="1"/>
  <c r="K127" i="15" s="1"/>
  <c r="K455" i="1"/>
  <c r="K452" i="15" s="1"/>
  <c r="K637" i="1"/>
  <c r="K634" i="15" s="1"/>
  <c r="K75" i="1"/>
  <c r="K72" i="15" s="1"/>
  <c r="K285" i="1"/>
  <c r="K282" i="15" s="1"/>
  <c r="K498" i="1"/>
  <c r="K495" i="15" s="1"/>
  <c r="K652" i="1"/>
  <c r="K649" i="15" s="1"/>
  <c r="K90" i="1"/>
  <c r="K87" i="15" s="1"/>
  <c r="K286" i="1"/>
  <c r="K283" i="15" s="1"/>
  <c r="K485" i="1"/>
  <c r="K482" i="15" s="1"/>
  <c r="K667" i="1"/>
  <c r="K664" i="15" s="1"/>
  <c r="K13" i="1"/>
  <c r="K10" i="15" s="1"/>
  <c r="K27" i="1"/>
  <c r="K24" i="15" s="1"/>
  <c r="K41" i="1"/>
  <c r="K38" i="15" s="1"/>
  <c r="K55" i="1"/>
  <c r="K52" i="15" s="1"/>
  <c r="K69" i="1"/>
  <c r="K66" i="15" s="1"/>
  <c r="K83" i="1"/>
  <c r="K80" i="15" s="1"/>
  <c r="K97" i="1"/>
  <c r="K94" i="15" s="1"/>
  <c r="K111" i="1"/>
  <c r="K108" i="15" s="1"/>
  <c r="K125" i="1"/>
  <c r="K122" i="15" s="1"/>
  <c r="K139" i="1"/>
  <c r="K136" i="15" s="1"/>
  <c r="K153" i="1"/>
  <c r="K150" i="15" s="1"/>
  <c r="K181" i="1"/>
  <c r="K178" i="15" s="1"/>
  <c r="K195" i="1"/>
  <c r="K192" i="15" s="1"/>
  <c r="K209" i="1"/>
  <c r="K206" i="15" s="1"/>
  <c r="K223" i="1"/>
  <c r="K220" i="15" s="1"/>
  <c r="K237" i="1"/>
  <c r="K234" i="15" s="1"/>
  <c r="K251" i="1"/>
  <c r="K248" i="15" s="1"/>
  <c r="K265" i="1"/>
  <c r="K262" i="15" s="1"/>
  <c r="K279" i="1"/>
  <c r="K276" i="15" s="1"/>
  <c r="K293" i="1"/>
  <c r="K290" i="15" s="1"/>
  <c r="K307" i="1"/>
  <c r="K304" i="15" s="1"/>
  <c r="K321" i="1"/>
  <c r="K318" i="15" s="1"/>
  <c r="K335" i="1"/>
  <c r="K332" i="15" s="1"/>
  <c r="K349" i="1"/>
  <c r="K346" i="15" s="1"/>
  <c r="K363" i="1"/>
  <c r="K360" i="15" s="1"/>
  <c r="K377" i="1"/>
  <c r="K374" i="15" s="1"/>
  <c r="K391" i="1"/>
  <c r="K388" i="15" s="1"/>
  <c r="K419" i="1"/>
  <c r="K416" i="15" s="1"/>
  <c r="K450" i="1"/>
  <c r="K447" i="15" s="1"/>
  <c r="K464" i="1"/>
  <c r="K461" i="15" s="1"/>
  <c r="K506" i="1"/>
  <c r="K503" i="15" s="1"/>
  <c r="K548" i="1"/>
  <c r="K545" i="15" s="1"/>
  <c r="K562" i="1"/>
  <c r="K559" i="15" s="1"/>
  <c r="K576" i="1"/>
  <c r="K573" i="15" s="1"/>
  <c r="K590" i="1"/>
  <c r="K587" i="15" s="1"/>
  <c r="K604" i="1"/>
  <c r="K601" i="15" s="1"/>
  <c r="K618" i="1"/>
  <c r="K615" i="15" s="1"/>
  <c r="K632" i="1"/>
  <c r="K629" i="15" s="1"/>
  <c r="K646" i="1"/>
  <c r="K643" i="15" s="1"/>
  <c r="K660" i="1"/>
  <c r="K657" i="15" s="1"/>
  <c r="K674" i="1"/>
  <c r="K671" i="15" s="1"/>
  <c r="K688" i="1"/>
  <c r="K685" i="15" s="1"/>
  <c r="K702" i="1"/>
  <c r="K699" i="15" s="1"/>
  <c r="K730" i="1"/>
  <c r="K727" i="15" s="1"/>
  <c r="K745" i="1"/>
  <c r="K742" i="15" s="1"/>
  <c r="K73" i="1"/>
  <c r="K70" i="15" s="1"/>
  <c r="K297" i="1"/>
  <c r="K294" i="15" s="1"/>
  <c r="K482" i="1"/>
  <c r="K479" i="15" s="1"/>
  <c r="K594" i="1"/>
  <c r="K591" i="15" s="1"/>
  <c r="K749" i="1"/>
  <c r="K746" i="15" s="1"/>
  <c r="K88" i="1"/>
  <c r="K85" i="15" s="1"/>
  <c r="K214" i="1"/>
  <c r="K211" i="15" s="1"/>
  <c r="K382" i="1"/>
  <c r="K379" i="15" s="1"/>
  <c r="K567" i="1"/>
  <c r="K564" i="15" s="1"/>
  <c r="K707" i="1"/>
  <c r="K704" i="15" s="1"/>
  <c r="K89" i="1"/>
  <c r="K86" i="15" s="1"/>
  <c r="K243" i="1"/>
  <c r="K240" i="15" s="1"/>
  <c r="K397" i="1"/>
  <c r="K394" i="15" s="1"/>
  <c r="K751" i="1"/>
  <c r="K748" i="15" s="1"/>
  <c r="K76" i="1"/>
  <c r="K73" i="15" s="1"/>
  <c r="K272" i="1"/>
  <c r="K269" i="15" s="1"/>
  <c r="K471" i="1"/>
  <c r="K468" i="15" s="1"/>
  <c r="K639" i="1"/>
  <c r="K636" i="15" s="1"/>
  <c r="K14" i="1"/>
  <c r="K11" i="15" s="1"/>
  <c r="K28" i="1"/>
  <c r="K25" i="15" s="1"/>
  <c r="K42" i="1"/>
  <c r="K39" i="15" s="1"/>
  <c r="K56" i="1"/>
  <c r="K53" i="15" s="1"/>
  <c r="K70" i="1"/>
  <c r="K67" i="15" s="1"/>
  <c r="K84" i="1"/>
  <c r="K81" i="15" s="1"/>
  <c r="K98" i="1"/>
  <c r="K95" i="15" s="1"/>
  <c r="K112" i="1"/>
  <c r="K109" i="15" s="1"/>
  <c r="K126" i="1"/>
  <c r="K123" i="15" s="1"/>
  <c r="K140" i="1"/>
  <c r="K137" i="15" s="1"/>
  <c r="K154" i="1"/>
  <c r="K151" i="15" s="1"/>
  <c r="K168" i="1"/>
  <c r="K165" i="15" s="1"/>
  <c r="K196" i="1"/>
  <c r="K193" i="15" s="1"/>
  <c r="K210" i="1"/>
  <c r="K207" i="15" s="1"/>
  <c r="K224" i="1"/>
  <c r="K221" i="15" s="1"/>
  <c r="K238" i="1"/>
  <c r="K235" i="15" s="1"/>
  <c r="K266" i="1"/>
  <c r="K263" i="15" s="1"/>
  <c r="K280" i="1"/>
  <c r="K277" i="15" s="1"/>
  <c r="K294" i="1"/>
  <c r="K291" i="15" s="1"/>
  <c r="K322" i="1"/>
  <c r="K319" i="15" s="1"/>
  <c r="K336" i="1"/>
  <c r="K333" i="15" s="1"/>
  <c r="K350" i="1"/>
  <c r="K347" i="15" s="1"/>
  <c r="K364" i="1"/>
  <c r="K361" i="15" s="1"/>
  <c r="K378" i="1"/>
  <c r="K375" i="15" s="1"/>
  <c r="K392" i="1"/>
  <c r="K389" i="15" s="1"/>
  <c r="K406" i="1"/>
  <c r="K403" i="15" s="1"/>
  <c r="K420" i="1"/>
  <c r="K417" i="15" s="1"/>
  <c r="K451" i="1"/>
  <c r="K448" i="15" s="1"/>
  <c r="K465" i="1"/>
  <c r="K462" i="15" s="1"/>
  <c r="K479" i="1"/>
  <c r="K476" i="15" s="1"/>
  <c r="K493" i="1"/>
  <c r="K490" i="15" s="1"/>
  <c r="K507" i="1"/>
  <c r="K504" i="15" s="1"/>
  <c r="K521" i="1"/>
  <c r="K518" i="15" s="1"/>
  <c r="K535" i="1"/>
  <c r="K532" i="15" s="1"/>
  <c r="K549" i="1"/>
  <c r="K546" i="15" s="1"/>
  <c r="K563" i="1"/>
  <c r="K560" i="15" s="1"/>
  <c r="K577" i="1"/>
  <c r="K574" i="15" s="1"/>
  <c r="K591" i="1"/>
  <c r="K588" i="15" s="1"/>
  <c r="K605" i="1"/>
  <c r="K602" i="15" s="1"/>
  <c r="K619" i="1"/>
  <c r="K616" i="15" s="1"/>
  <c r="K633" i="1"/>
  <c r="K630" i="15" s="1"/>
  <c r="K647" i="1"/>
  <c r="K644" i="15" s="1"/>
  <c r="K661" i="1"/>
  <c r="K658" i="15" s="1"/>
  <c r="K689" i="1"/>
  <c r="K686" i="15" s="1"/>
  <c r="K703" i="1"/>
  <c r="K700" i="15" s="1"/>
  <c r="K717" i="1"/>
  <c r="K714" i="15" s="1"/>
  <c r="K731" i="1"/>
  <c r="K728" i="15" s="1"/>
  <c r="K746" i="1"/>
  <c r="K743" i="15" s="1"/>
  <c r="K760" i="1"/>
  <c r="K757" i="15" s="1"/>
  <c r="K774" i="1"/>
  <c r="K771" i="15" s="1"/>
  <c r="K31" i="1"/>
  <c r="K28" i="15" s="1"/>
  <c r="K115" i="1"/>
  <c r="K112" i="15" s="1"/>
  <c r="K157" i="1"/>
  <c r="K154" i="15" s="1"/>
  <c r="K213" i="1"/>
  <c r="K210" i="15" s="1"/>
  <c r="K241" i="1"/>
  <c r="K238" i="15" s="1"/>
  <c r="K283" i="1"/>
  <c r="K280" i="15" s="1"/>
  <c r="K468" i="1"/>
  <c r="K465" i="15" s="1"/>
  <c r="K538" i="1"/>
  <c r="K535" i="15" s="1"/>
  <c r="K580" i="1"/>
  <c r="K577" i="15" s="1"/>
  <c r="K692" i="1"/>
  <c r="K689" i="15" s="1"/>
  <c r="K763" i="1"/>
  <c r="K760" i="15" s="1"/>
  <c r="K32" i="1"/>
  <c r="K29" i="15" s="1"/>
  <c r="K144" i="1"/>
  <c r="K141" i="15" s="1"/>
  <c r="K186" i="1"/>
  <c r="K183" i="15" s="1"/>
  <c r="K298" i="1"/>
  <c r="K295" i="15" s="1"/>
  <c r="K340" i="1"/>
  <c r="K337" i="15" s="1"/>
  <c r="K396" i="1"/>
  <c r="K393" i="15" s="1"/>
  <c r="K511" i="1"/>
  <c r="K508" i="15" s="1"/>
  <c r="K595" i="1"/>
  <c r="K592" i="15" s="1"/>
  <c r="K764" i="1"/>
  <c r="K761" i="15" s="1"/>
  <c r="K33" i="1"/>
  <c r="K30" i="15" s="1"/>
  <c r="K173" i="1"/>
  <c r="K170" i="15" s="1"/>
  <c r="K201" i="1"/>
  <c r="K198" i="15" s="1"/>
  <c r="K271" i="1"/>
  <c r="K268" i="15" s="1"/>
  <c r="K425" i="1"/>
  <c r="K422" i="15" s="1"/>
  <c r="K610" i="1"/>
  <c r="K607" i="15" s="1"/>
  <c r="K736" i="1"/>
  <c r="K733" i="15" s="1"/>
  <c r="K20" i="1"/>
  <c r="K17" i="15" s="1"/>
  <c r="K160" i="1"/>
  <c r="K157" i="15" s="1"/>
  <c r="K202" i="1"/>
  <c r="K199" i="15" s="1"/>
  <c r="K356" i="1"/>
  <c r="K353" i="15" s="1"/>
  <c r="K499" i="1"/>
  <c r="K496" i="15" s="1"/>
  <c r="K737" i="1"/>
  <c r="K734" i="15" s="1"/>
  <c r="K29" i="1"/>
  <c r="K26" i="15" s="1"/>
  <c r="K43" i="1"/>
  <c r="K40" i="15" s="1"/>
  <c r="K57" i="1"/>
  <c r="K54" i="15" s="1"/>
  <c r="K71" i="1"/>
  <c r="K68" i="15" s="1"/>
  <c r="K85" i="1"/>
  <c r="K82" i="15" s="1"/>
  <c r="K99" i="1"/>
  <c r="K96" i="15" s="1"/>
  <c r="K113" i="1"/>
  <c r="K110" i="15" s="1"/>
  <c r="K127" i="1"/>
  <c r="K124" i="15" s="1"/>
  <c r="K141" i="1"/>
  <c r="K138" i="15" s="1"/>
  <c r="K155" i="1"/>
  <c r="K152" i="15" s="1"/>
  <c r="K169" i="1"/>
  <c r="K166" i="15" s="1"/>
  <c r="K183" i="1"/>
  <c r="K180" i="15" s="1"/>
  <c r="K197" i="1"/>
  <c r="K194" i="15" s="1"/>
  <c r="K211" i="1"/>
  <c r="K208" i="15" s="1"/>
  <c r="K225" i="1"/>
  <c r="K222" i="15" s="1"/>
  <c r="K239" i="1"/>
  <c r="K236" i="15" s="1"/>
  <c r="K253" i="1"/>
  <c r="K250" i="15" s="1"/>
  <c r="K267" i="1"/>
  <c r="K264" i="15" s="1"/>
  <c r="K281" i="1"/>
  <c r="K278" i="15" s="1"/>
  <c r="K295" i="1"/>
  <c r="K292" i="15" s="1"/>
  <c r="K309" i="1"/>
  <c r="K306" i="15" s="1"/>
  <c r="K351" i="1"/>
  <c r="K348" i="15" s="1"/>
  <c r="K365" i="1"/>
  <c r="K362" i="15" s="1"/>
  <c r="K379" i="1"/>
  <c r="K376" i="15" s="1"/>
  <c r="K393" i="1"/>
  <c r="K390" i="15" s="1"/>
  <c r="K407" i="1"/>
  <c r="K404" i="15" s="1"/>
  <c r="K421" i="1"/>
  <c r="K418" i="15" s="1"/>
  <c r="K452" i="1"/>
  <c r="K449" i="15" s="1"/>
  <c r="K466" i="1"/>
  <c r="K463" i="15" s="1"/>
  <c r="K480" i="1"/>
  <c r="K477" i="15" s="1"/>
  <c r="K494" i="1"/>
  <c r="K491" i="15" s="1"/>
  <c r="K508" i="1"/>
  <c r="K505" i="15" s="1"/>
  <c r="K522" i="1"/>
  <c r="K519" i="15" s="1"/>
  <c r="K536" i="1"/>
  <c r="K533" i="15" s="1"/>
  <c r="K550" i="1"/>
  <c r="K547" i="15" s="1"/>
  <c r="K564" i="1"/>
  <c r="K561" i="15" s="1"/>
  <c r="K578" i="1"/>
  <c r="K575" i="15" s="1"/>
  <c r="K592" i="1"/>
  <c r="K589" i="15" s="1"/>
  <c r="K606" i="1"/>
  <c r="K603" i="15" s="1"/>
  <c r="K620" i="1"/>
  <c r="K617" i="15" s="1"/>
  <c r="K634" i="1"/>
  <c r="K631" i="15" s="1"/>
  <c r="K662" i="1"/>
  <c r="K659" i="15" s="1"/>
  <c r="K676" i="1"/>
  <c r="K673" i="15" s="1"/>
  <c r="K690" i="1"/>
  <c r="K687" i="15" s="1"/>
  <c r="K704" i="1"/>
  <c r="K701" i="15" s="1"/>
  <c r="K718" i="1"/>
  <c r="K715" i="15" s="1"/>
  <c r="K747" i="1"/>
  <c r="K744" i="15" s="1"/>
  <c r="K761" i="1"/>
  <c r="K758" i="15" s="1"/>
  <c r="K775" i="1"/>
  <c r="K772" i="15" s="1"/>
  <c r="K143" i="1"/>
  <c r="K140" i="15" s="1"/>
  <c r="K185" i="1"/>
  <c r="K182" i="15" s="1"/>
  <c r="K227" i="1"/>
  <c r="K224" i="15" s="1"/>
  <c r="K269" i="1"/>
  <c r="K266" i="15" s="1"/>
  <c r="K339" i="1"/>
  <c r="K336" i="15" s="1"/>
  <c r="K395" i="1"/>
  <c r="K392" i="15" s="1"/>
  <c r="K496" i="1"/>
  <c r="K493" i="15" s="1"/>
  <c r="K552" i="1"/>
  <c r="K549" i="15" s="1"/>
  <c r="K608" i="1"/>
  <c r="K605" i="15" s="1"/>
  <c r="K720" i="1"/>
  <c r="K717" i="15" s="1"/>
  <c r="K777" i="1"/>
  <c r="K774" i="15" s="1"/>
  <c r="K46" i="1"/>
  <c r="K43" i="15" s="1"/>
  <c r="K172" i="1"/>
  <c r="K169" i="15" s="1"/>
  <c r="K354" i="1"/>
  <c r="K351" i="15" s="1"/>
  <c r="K483" i="1"/>
  <c r="K480" i="15" s="1"/>
  <c r="K553" i="1"/>
  <c r="K550" i="15" s="1"/>
  <c r="K651" i="1"/>
  <c r="K648" i="15" s="1"/>
  <c r="K721" i="1"/>
  <c r="K718" i="15" s="1"/>
  <c r="K19" i="1"/>
  <c r="K16" i="15" s="1"/>
  <c r="K187" i="1"/>
  <c r="K184" i="15" s="1"/>
  <c r="K229" i="1"/>
  <c r="K226" i="15" s="1"/>
  <c r="K341" i="1"/>
  <c r="K338" i="15" s="1"/>
  <c r="K383" i="1"/>
  <c r="K380" i="15" s="1"/>
  <c r="K512" i="1"/>
  <c r="K509" i="15" s="1"/>
  <c r="K582" i="1"/>
  <c r="K579" i="15" s="1"/>
  <c r="K694" i="1"/>
  <c r="K691" i="15" s="1"/>
  <c r="K132" i="1"/>
  <c r="K129" i="15" s="1"/>
  <c r="K216" i="1"/>
  <c r="K213" i="15" s="1"/>
  <c r="K300" i="1"/>
  <c r="K297" i="15" s="1"/>
  <c r="K384" i="1"/>
  <c r="K381" i="15" s="1"/>
  <c r="K541" i="1"/>
  <c r="K538" i="15" s="1"/>
  <c r="K709" i="1"/>
  <c r="K706" i="15" s="1"/>
  <c r="K16" i="1"/>
  <c r="K13" i="15" s="1"/>
  <c r="K30" i="1"/>
  <c r="K27" i="15" s="1"/>
  <c r="K44" i="1"/>
  <c r="K41" i="15" s="1"/>
  <c r="K58" i="1"/>
  <c r="K55" i="15" s="1"/>
  <c r="K72" i="1"/>
  <c r="K69" i="15" s="1"/>
  <c r="K86" i="1"/>
  <c r="K83" i="15" s="1"/>
  <c r="K100" i="1"/>
  <c r="K97" i="15" s="1"/>
  <c r="K114" i="1"/>
  <c r="K111" i="15" s="1"/>
  <c r="K142" i="1"/>
  <c r="K139" i="15" s="1"/>
  <c r="K156" i="1"/>
  <c r="K153" i="15" s="1"/>
  <c r="K170" i="1"/>
  <c r="K167" i="15" s="1"/>
  <c r="K184" i="1"/>
  <c r="K181" i="15" s="1"/>
  <c r="K198" i="1"/>
  <c r="K195" i="15" s="1"/>
  <c r="K212" i="1"/>
  <c r="K209" i="15" s="1"/>
  <c r="K226" i="1"/>
  <c r="K223" i="15" s="1"/>
  <c r="K240" i="1"/>
  <c r="K237" i="15" s="1"/>
  <c r="K254" i="1"/>
  <c r="K251" i="15" s="1"/>
  <c r="K268" i="1"/>
  <c r="K265" i="15" s="1"/>
  <c r="K282" i="1"/>
  <c r="K279" i="15" s="1"/>
  <c r="K296" i="1"/>
  <c r="K293" i="15" s="1"/>
  <c r="K310" i="1"/>
  <c r="K307" i="15" s="1"/>
  <c r="K324" i="1"/>
  <c r="K321" i="15" s="1"/>
  <c r="K338" i="1"/>
  <c r="K335" i="15" s="1"/>
  <c r="K352" i="1"/>
  <c r="K349" i="15" s="1"/>
  <c r="K366" i="1"/>
  <c r="K363" i="15" s="1"/>
  <c r="K380" i="1"/>
  <c r="K377" i="15" s="1"/>
  <c r="K394" i="1"/>
  <c r="K391" i="15" s="1"/>
  <c r="K408" i="1"/>
  <c r="K405" i="15" s="1"/>
  <c r="K422" i="1"/>
  <c r="K419" i="15" s="1"/>
  <c r="K453" i="1"/>
  <c r="K450" i="15" s="1"/>
  <c r="K467" i="1"/>
  <c r="K464" i="15" s="1"/>
  <c r="K481" i="1"/>
  <c r="K478" i="15" s="1"/>
  <c r="K495" i="1"/>
  <c r="K492" i="15" s="1"/>
  <c r="K509" i="1"/>
  <c r="K506" i="15" s="1"/>
  <c r="K523" i="1"/>
  <c r="K520" i="15" s="1"/>
  <c r="K537" i="1"/>
  <c r="K534" i="15" s="1"/>
  <c r="K551" i="1"/>
  <c r="K548" i="15" s="1"/>
  <c r="K565" i="1"/>
  <c r="K562" i="15" s="1"/>
  <c r="K579" i="1"/>
  <c r="K576" i="15" s="1"/>
  <c r="K593" i="1"/>
  <c r="K590" i="15" s="1"/>
  <c r="K621" i="1"/>
  <c r="K618" i="15" s="1"/>
  <c r="K635" i="1"/>
  <c r="K632" i="15" s="1"/>
  <c r="K663" i="1"/>
  <c r="K660" i="15" s="1"/>
  <c r="K677" i="1"/>
  <c r="K674" i="15" s="1"/>
  <c r="K691" i="1"/>
  <c r="K688" i="15" s="1"/>
  <c r="K705" i="1"/>
  <c r="K702" i="15" s="1"/>
  <c r="K719" i="1"/>
  <c r="K716" i="15" s="1"/>
  <c r="K733" i="1"/>
  <c r="K730" i="15" s="1"/>
  <c r="K748" i="1"/>
  <c r="K745" i="15" s="1"/>
  <c r="K762" i="1"/>
  <c r="K759" i="15" s="1"/>
  <c r="K776" i="1"/>
  <c r="K773" i="15" s="1"/>
  <c r="K17" i="1"/>
  <c r="K14" i="15" s="1"/>
  <c r="K129" i="1"/>
  <c r="K126" i="15" s="1"/>
  <c r="K171" i="1"/>
  <c r="K168" i="15" s="1"/>
  <c r="K255" i="1"/>
  <c r="K252" i="15" s="1"/>
  <c r="K325" i="1"/>
  <c r="K322" i="15" s="1"/>
  <c r="K409" i="1"/>
  <c r="K406" i="15" s="1"/>
  <c r="K524" i="1"/>
  <c r="K521" i="15" s="1"/>
  <c r="K566" i="1"/>
  <c r="K563" i="15" s="1"/>
  <c r="K650" i="1"/>
  <c r="K647" i="15" s="1"/>
  <c r="K734" i="1"/>
  <c r="K731" i="15" s="1"/>
  <c r="K18" i="1"/>
  <c r="K15" i="15" s="1"/>
  <c r="K158" i="1"/>
  <c r="K155" i="15" s="1"/>
  <c r="K200" i="1"/>
  <c r="K197" i="15" s="1"/>
  <c r="K312" i="1"/>
  <c r="K309" i="15" s="1"/>
  <c r="K368" i="1"/>
  <c r="K365" i="15" s="1"/>
  <c r="K469" i="1"/>
  <c r="K466" i="15" s="1"/>
  <c r="K539" i="1"/>
  <c r="K536" i="15" s="1"/>
  <c r="K623" i="1"/>
  <c r="K620" i="15" s="1"/>
  <c r="K679" i="1"/>
  <c r="K676" i="15" s="1"/>
  <c r="K750" i="1"/>
  <c r="K747" i="15" s="1"/>
  <c r="K47" i="1"/>
  <c r="K44" i="15" s="1"/>
  <c r="K355" i="1"/>
  <c r="K352" i="15" s="1"/>
  <c r="K554" i="1"/>
  <c r="K551" i="15" s="1"/>
  <c r="K666" i="1"/>
  <c r="K663" i="15" s="1"/>
  <c r="K765" i="1"/>
  <c r="K762" i="15" s="1"/>
  <c r="K34" i="1"/>
  <c r="K31" i="15" s="1"/>
  <c r="K146" i="1"/>
  <c r="K143" i="15" s="1"/>
  <c r="K342" i="1"/>
  <c r="K339" i="15" s="1"/>
  <c r="K370" i="1"/>
  <c r="K367" i="15" s="1"/>
  <c r="K412" i="1"/>
  <c r="K409" i="15" s="1"/>
  <c r="K527" i="1"/>
  <c r="K524" i="15" s="1"/>
  <c r="K583" i="1"/>
  <c r="K580" i="15" s="1"/>
  <c r="K681" i="1"/>
  <c r="K678" i="15" s="1"/>
  <c r="K21" i="1"/>
  <c r="K18" i="15" s="1"/>
  <c r="K35" i="1"/>
  <c r="K32" i="15" s="1"/>
  <c r="K49" i="1"/>
  <c r="K46" i="15" s="1"/>
  <c r="K63" i="1"/>
  <c r="K60" i="15" s="1"/>
  <c r="K77" i="1"/>
  <c r="K74" i="15" s="1"/>
  <c r="K105" i="1"/>
  <c r="K102" i="15" s="1"/>
  <c r="K119" i="1"/>
  <c r="K116" i="15" s="1"/>
  <c r="K133" i="1"/>
  <c r="K130" i="15" s="1"/>
  <c r="K147" i="1"/>
  <c r="K144" i="15" s="1"/>
  <c r="K161" i="1"/>
  <c r="K158" i="15" s="1"/>
  <c r="K175" i="1"/>
  <c r="K172" i="15" s="1"/>
  <c r="K189" i="1"/>
  <c r="K186" i="15" s="1"/>
  <c r="K203" i="1"/>
  <c r="K200" i="15" s="1"/>
  <c r="K217" i="1"/>
  <c r="K214" i="15" s="1"/>
  <c r="K231" i="1"/>
  <c r="K228" i="15" s="1"/>
  <c r="K245" i="1"/>
  <c r="K242" i="15" s="1"/>
  <c r="K259" i="1"/>
  <c r="K256" i="15" s="1"/>
  <c r="K273" i="1"/>
  <c r="K270" i="15" s="1"/>
  <c r="K287" i="1"/>
  <c r="K284" i="15" s="1"/>
  <c r="K301" i="1"/>
  <c r="K298" i="15" s="1"/>
  <c r="K315" i="1"/>
  <c r="K312" i="15" s="1"/>
  <c r="K329" i="1"/>
  <c r="K326" i="15" s="1"/>
  <c r="K343" i="1"/>
  <c r="K340" i="15" s="1"/>
  <c r="K357" i="1"/>
  <c r="K354" i="15" s="1"/>
  <c r="K371" i="1"/>
  <c r="K368" i="15" s="1"/>
  <c r="K385" i="1"/>
  <c r="K382" i="15" s="1"/>
  <c r="K399" i="1"/>
  <c r="K396" i="15" s="1"/>
  <c r="K413" i="1"/>
  <c r="K410" i="15" s="1"/>
  <c r="K427" i="1"/>
  <c r="K424" i="15" s="1"/>
  <c r="K458" i="1"/>
  <c r="K455" i="15" s="1"/>
  <c r="K486" i="1"/>
  <c r="K483" i="15" s="1"/>
  <c r="K500" i="1"/>
  <c r="K497" i="15" s="1"/>
  <c r="K514" i="1"/>
  <c r="K511" i="15" s="1"/>
  <c r="K528" i="1"/>
  <c r="K525" i="15" s="1"/>
  <c r="K542" i="1"/>
  <c r="K539" i="15" s="1"/>
  <c r="K556" i="1"/>
  <c r="K553" i="15" s="1"/>
  <c r="K570" i="1"/>
  <c r="K567" i="15" s="1"/>
  <c r="K598" i="1"/>
  <c r="K595" i="15" s="1"/>
  <c r="K612" i="1"/>
  <c r="K609" i="15" s="1"/>
  <c r="K626" i="1"/>
  <c r="K623" i="15" s="1"/>
  <c r="K640" i="1"/>
  <c r="K637" i="15" s="1"/>
  <c r="K654" i="1"/>
  <c r="K651" i="15" s="1"/>
  <c r="K668" i="1"/>
  <c r="K665" i="15" s="1"/>
  <c r="K682" i="1"/>
  <c r="K679" i="15" s="1"/>
  <c r="K696" i="1"/>
  <c r="K693" i="15" s="1"/>
  <c r="K710" i="1"/>
  <c r="K707" i="15" s="1"/>
  <c r="K724" i="1"/>
  <c r="K721" i="15" s="1"/>
  <c r="K739" i="1"/>
  <c r="K736" i="15" s="1"/>
  <c r="K753" i="1"/>
  <c r="K750" i="15" s="1"/>
  <c r="K767" i="1"/>
  <c r="K764" i="15" s="1"/>
  <c r="K781" i="1"/>
  <c r="K778" i="15" s="1"/>
  <c r="K454" i="1"/>
  <c r="K451" i="15" s="1"/>
  <c r="K678" i="1"/>
  <c r="K675" i="15" s="1"/>
  <c r="K326" i="1"/>
  <c r="K323" i="15" s="1"/>
  <c r="K735" i="1"/>
  <c r="K732" i="15" s="1"/>
  <c r="K117" i="1"/>
  <c r="K114" i="15" s="1"/>
  <c r="K313" i="1"/>
  <c r="K310" i="15" s="1"/>
  <c r="K484" i="1"/>
  <c r="K481" i="15" s="1"/>
  <c r="K624" i="1"/>
  <c r="K621" i="15" s="1"/>
  <c r="K244" i="1"/>
  <c r="K241" i="15" s="1"/>
  <c r="K426" i="1"/>
  <c r="K423" i="15" s="1"/>
  <c r="K611" i="1"/>
  <c r="K608" i="15" s="1"/>
  <c r="K780" i="1"/>
  <c r="K777" i="15" s="1"/>
  <c r="F6" i="12"/>
  <c r="F20" i="12"/>
  <c r="F34" i="12"/>
  <c r="F48" i="12"/>
  <c r="F62" i="12"/>
  <c r="F76" i="12"/>
  <c r="F90" i="12"/>
  <c r="F60" i="12"/>
  <c r="F7" i="12"/>
  <c r="F21" i="12"/>
  <c r="F35" i="12"/>
  <c r="F49" i="12"/>
  <c r="F63" i="12"/>
  <c r="F77" i="12"/>
  <c r="F91" i="12"/>
  <c r="F59" i="12"/>
  <c r="F8" i="12"/>
  <c r="F22" i="12"/>
  <c r="F36" i="12"/>
  <c r="F50" i="12"/>
  <c r="F64" i="12"/>
  <c r="F78" i="12"/>
  <c r="F92" i="12"/>
  <c r="F73" i="12"/>
  <c r="F9" i="12"/>
  <c r="F23" i="12"/>
  <c r="F37" i="12"/>
  <c r="F51" i="12"/>
  <c r="F65" i="12"/>
  <c r="F79" i="12"/>
  <c r="F93" i="12"/>
  <c r="F88" i="12"/>
  <c r="F10" i="12"/>
  <c r="F24" i="12"/>
  <c r="F38" i="12"/>
  <c r="F52" i="12"/>
  <c r="F66" i="12"/>
  <c r="F80" i="12"/>
  <c r="F94" i="12"/>
  <c r="F86" i="12"/>
  <c r="F11" i="12"/>
  <c r="F25" i="12"/>
  <c r="F39" i="12"/>
  <c r="F53" i="12"/>
  <c r="F67" i="12"/>
  <c r="F81" i="12"/>
  <c r="F95" i="12"/>
  <c r="F58" i="12"/>
  <c r="F17" i="12"/>
  <c r="F32" i="12"/>
  <c r="F12" i="12"/>
  <c r="F26" i="12"/>
  <c r="F40" i="12"/>
  <c r="F54" i="12"/>
  <c r="F68" i="12"/>
  <c r="F82" i="12"/>
  <c r="F96" i="12"/>
  <c r="F72" i="12"/>
  <c r="F31" i="12"/>
  <c r="F18" i="12"/>
  <c r="F13" i="12"/>
  <c r="F27" i="12"/>
  <c r="F41" i="12"/>
  <c r="F55" i="12"/>
  <c r="F69" i="12"/>
  <c r="F83" i="12"/>
  <c r="F97" i="12"/>
  <c r="F44" i="12"/>
  <c r="F45" i="12"/>
  <c r="F46" i="12"/>
  <c r="F14" i="12"/>
  <c r="F28" i="12"/>
  <c r="F42" i="12"/>
  <c r="F56" i="12"/>
  <c r="F70" i="12"/>
  <c r="F84" i="12"/>
  <c r="F16" i="12"/>
  <c r="F74" i="12"/>
  <c r="F15" i="12"/>
  <c r="F29" i="12"/>
  <c r="F43" i="12"/>
  <c r="F57" i="12"/>
  <c r="F71" i="12"/>
  <c r="F85" i="12"/>
  <c r="F30" i="12"/>
  <c r="F19" i="12"/>
  <c r="F33" i="12"/>
  <c r="F47" i="12"/>
  <c r="F61" i="12"/>
  <c r="F75" i="12"/>
  <c r="F89" i="12"/>
  <c r="F87" i="12"/>
  <c r="B6" i="15"/>
  <c r="C6" i="15"/>
  <c r="D6" i="15"/>
  <c r="F6" i="15"/>
  <c r="G6" i="15"/>
  <c r="I6" i="15"/>
  <c r="J6" i="15"/>
  <c r="A6" i="15"/>
  <c r="Q1" i="13"/>
  <c r="B35" i="13" s="1"/>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46" i="12"/>
  <c r="E47" i="12"/>
  <c r="E48" i="12"/>
  <c r="E49" i="12"/>
  <c r="E50" i="12"/>
  <c r="E51" i="12"/>
  <c r="E52" i="12"/>
  <c r="E53" i="12"/>
  <c r="E54" i="12"/>
  <c r="E55" i="12"/>
  <c r="E56" i="12"/>
  <c r="E57" i="12"/>
  <c r="E58" i="12"/>
  <c r="E59" i="12"/>
  <c r="E60" i="12"/>
  <c r="E61" i="12"/>
  <c r="E62" i="12"/>
  <c r="E63" i="12"/>
  <c r="E64" i="12"/>
  <c r="E65" i="12"/>
  <c r="E66" i="12"/>
  <c r="E67" i="12"/>
  <c r="E68" i="12"/>
  <c r="E69" i="12"/>
  <c r="E70" i="12"/>
  <c r="E71" i="12"/>
  <c r="E72" i="12"/>
  <c r="E73" i="12"/>
  <c r="E74" i="12"/>
  <c r="E75" i="12"/>
  <c r="E76" i="12"/>
  <c r="E77" i="12"/>
  <c r="E78" i="12"/>
  <c r="E79" i="12"/>
  <c r="E80" i="12"/>
  <c r="E81" i="12"/>
  <c r="E82" i="12"/>
  <c r="E83" i="12"/>
  <c r="E84" i="12"/>
  <c r="E85" i="12"/>
  <c r="E86" i="12"/>
  <c r="E87" i="12"/>
  <c r="E88" i="12"/>
  <c r="E89" i="12"/>
  <c r="E90" i="12"/>
  <c r="E91" i="12"/>
  <c r="E92" i="12"/>
  <c r="E93" i="12"/>
  <c r="E94" i="12"/>
  <c r="E95" i="12"/>
  <c r="E96" i="12"/>
  <c r="E97" i="12"/>
  <c r="E6" i="12"/>
  <c r="D2" i="12"/>
  <c r="C2" i="12"/>
  <c r="P446" i="1" l="1"/>
  <c r="P443" i="15" s="1"/>
  <c r="P445" i="1"/>
  <c r="P442" i="15" s="1"/>
  <c r="P443" i="1"/>
  <c r="P440" i="15" s="1"/>
  <c r="P442" i="1"/>
  <c r="P439" i="15" s="1"/>
  <c r="P441" i="1"/>
  <c r="P438" i="15" s="1"/>
  <c r="P437" i="1"/>
  <c r="P434" i="15" s="1"/>
  <c r="P436" i="1"/>
  <c r="P433" i="15" s="1"/>
  <c r="P434" i="1"/>
  <c r="P431" i="15" s="1"/>
  <c r="P433" i="1"/>
  <c r="P430" i="15" s="1"/>
  <c r="P432" i="1"/>
  <c r="P429" i="15" s="1"/>
  <c r="P444" i="1"/>
  <c r="P441" i="15" s="1"/>
  <c r="P440" i="1"/>
  <c r="P437" i="15" s="1"/>
  <c r="P439" i="1"/>
  <c r="P436" i="15" s="1"/>
  <c r="P438" i="1"/>
  <c r="P435" i="15" s="1"/>
  <c r="P435" i="1"/>
  <c r="P432" i="15" s="1"/>
  <c r="O446" i="1"/>
  <c r="O443" i="15" s="1"/>
  <c r="O443" i="1"/>
  <c r="O440" i="15" s="1"/>
  <c r="O442" i="1"/>
  <c r="O439" i="15" s="1"/>
  <c r="O441" i="1"/>
  <c r="O438" i="15" s="1"/>
  <c r="O437" i="1"/>
  <c r="O434" i="15" s="1"/>
  <c r="O436" i="1"/>
  <c r="O433" i="15" s="1"/>
  <c r="O434" i="1"/>
  <c r="O431" i="15" s="1"/>
  <c r="O433" i="1"/>
  <c r="O430" i="15" s="1"/>
  <c r="O432" i="1"/>
  <c r="O429" i="15" s="1"/>
  <c r="O445" i="1"/>
  <c r="O442" i="15" s="1"/>
  <c r="O444" i="1"/>
  <c r="O441" i="15" s="1"/>
  <c r="O440" i="1"/>
  <c r="O437" i="15" s="1"/>
  <c r="O439" i="1"/>
  <c r="O436" i="15" s="1"/>
  <c r="O438" i="1"/>
  <c r="O435" i="15" s="1"/>
  <c r="O435" i="1"/>
  <c r="O432" i="15" s="1"/>
  <c r="N445" i="1"/>
  <c r="N442" i="15" s="1"/>
  <c r="N440" i="1"/>
  <c r="N437" i="15" s="1"/>
  <c r="N439" i="1"/>
  <c r="N436" i="15" s="1"/>
  <c r="N438" i="1"/>
  <c r="N435" i="15" s="1"/>
  <c r="N436" i="1"/>
  <c r="N433" i="15" s="1"/>
  <c r="N433" i="1"/>
  <c r="N430" i="15" s="1"/>
  <c r="N446" i="1"/>
  <c r="N443" i="15" s="1"/>
  <c r="N444" i="1"/>
  <c r="N441" i="15" s="1"/>
  <c r="N443" i="1"/>
  <c r="N440" i="15" s="1"/>
  <c r="N442" i="1"/>
  <c r="N439" i="15" s="1"/>
  <c r="N441" i="1"/>
  <c r="N438" i="15" s="1"/>
  <c r="N437" i="1"/>
  <c r="N434" i="15" s="1"/>
  <c r="N435" i="1"/>
  <c r="N432" i="15" s="1"/>
  <c r="N434" i="1"/>
  <c r="N431" i="15" s="1"/>
  <c r="N432" i="1"/>
  <c r="N429" i="15" s="1"/>
  <c r="M446" i="1"/>
  <c r="M443" i="15" s="1"/>
  <c r="M444" i="1"/>
  <c r="M441" i="15" s="1"/>
  <c r="M443" i="1"/>
  <c r="M440" i="15" s="1"/>
  <c r="M442" i="1"/>
  <c r="M439" i="15" s="1"/>
  <c r="M441" i="1"/>
  <c r="M438" i="15" s="1"/>
  <c r="M437" i="1"/>
  <c r="M434" i="15" s="1"/>
  <c r="M435" i="1"/>
  <c r="M432" i="15" s="1"/>
  <c r="M434" i="1"/>
  <c r="M431" i="15" s="1"/>
  <c r="M432" i="1"/>
  <c r="M429" i="15" s="1"/>
  <c r="M445" i="1"/>
  <c r="M442" i="15" s="1"/>
  <c r="M440" i="1"/>
  <c r="M437" i="15" s="1"/>
  <c r="M439" i="1"/>
  <c r="M436" i="15" s="1"/>
  <c r="M438" i="1"/>
  <c r="M435" i="15" s="1"/>
  <c r="M436" i="1"/>
  <c r="M433" i="15" s="1"/>
  <c r="M433" i="1"/>
  <c r="M430" i="15" s="1"/>
  <c r="K433" i="1"/>
  <c r="K430" i="15" s="1"/>
  <c r="K432" i="1"/>
  <c r="K429" i="15" s="1"/>
  <c r="K434" i="1"/>
  <c r="K431" i="15" s="1"/>
  <c r="K435" i="1"/>
  <c r="K432" i="15" s="1"/>
  <c r="K436" i="1"/>
  <c r="K433" i="15" s="1"/>
  <c r="K437" i="1"/>
  <c r="K434" i="15" s="1"/>
  <c r="K438" i="1"/>
  <c r="K435" i="15" s="1"/>
  <c r="K442" i="1"/>
  <c r="K439" i="15" s="1"/>
  <c r="K443" i="1"/>
  <c r="K440" i="15" s="1"/>
  <c r="K439" i="1"/>
  <c r="K436" i="15" s="1"/>
  <c r="K444" i="1"/>
  <c r="K441" i="15" s="1"/>
  <c r="K440" i="1"/>
  <c r="K437" i="15" s="1"/>
  <c r="K441" i="1"/>
  <c r="K438" i="15" s="1"/>
  <c r="K445" i="1"/>
  <c r="K442" i="15" s="1"/>
  <c r="K446" i="1"/>
  <c r="K443" i="15" s="1"/>
  <c r="G9" i="13"/>
  <c r="E9" i="13"/>
  <c r="D9" i="13"/>
  <c r="K9" i="13"/>
  <c r="I9" i="13"/>
  <c r="C9" i="13"/>
  <c r="B9" i="13"/>
  <c r="L9" i="13"/>
  <c r="J9" i="13"/>
  <c r="H9" i="13"/>
  <c r="A1" i="15"/>
  <c r="A2" i="15" s="1"/>
  <c r="P430" i="1" l="1"/>
  <c r="P427" i="15" s="1"/>
  <c r="O430" i="1"/>
  <c r="O427" i="15" s="1"/>
  <c r="N430" i="1"/>
  <c r="N427" i="15" s="1"/>
  <c r="M430" i="1"/>
  <c r="M427" i="15" s="1"/>
  <c r="K430" i="1"/>
  <c r="K427" i="15" s="1"/>
  <c r="AB6" i="15" a="1"/>
  <c r="AB6" i="15" s="1"/>
  <c r="AB18" i="15" a="1"/>
  <c r="AB18" i="15" s="1"/>
  <c r="AC7" i="15" a="1"/>
  <c r="AC7" i="15" s="1"/>
  <c r="AC25" i="15" a="1"/>
  <c r="AC25" i="15" s="1"/>
  <c r="AB21" i="15" a="1"/>
  <c r="AB21" i="15" s="1"/>
  <c r="AB7" i="15" a="1"/>
  <c r="AB7" i="15" s="1"/>
  <c r="AC8" i="15" a="1"/>
  <c r="AC8" i="15" s="1"/>
  <c r="AC18" i="15" a="1"/>
  <c r="AC18" i="15" s="1"/>
  <c r="AB11" i="15" a="1"/>
  <c r="AB11" i="15" s="1"/>
  <c r="AC17" i="15" a="1"/>
  <c r="AC17" i="15" s="1"/>
  <c r="AB8" i="15" a="1"/>
  <c r="AB8" i="15" s="1"/>
  <c r="AB19" i="15" a="1"/>
  <c r="AB19" i="15" s="1"/>
  <c r="AC9" i="15" a="1"/>
  <c r="AC9" i="15" s="1"/>
  <c r="AC20" i="15" a="1"/>
  <c r="AC20" i="15" s="1"/>
  <c r="AB9" i="15" a="1"/>
  <c r="AB9" i="15" s="1"/>
  <c r="AC10" i="15" a="1"/>
  <c r="AC10" i="15" s="1"/>
  <c r="AC19" i="15" a="1"/>
  <c r="AC19" i="15" s="1"/>
  <c r="AC12" i="15" a="1"/>
  <c r="AC12" i="15" s="1"/>
  <c r="AB10" i="15" a="1"/>
  <c r="AB10" i="15" s="1"/>
  <c r="AB20" i="15" a="1"/>
  <c r="AB20" i="15" s="1"/>
  <c r="AC11" i="15" a="1"/>
  <c r="AC11" i="15" s="1"/>
  <c r="AC24" i="15" a="1"/>
  <c r="AC24" i="15" s="1"/>
  <c r="AC6" i="15" a="1"/>
  <c r="AC6" i="15" s="1"/>
  <c r="AB12" i="15" a="1"/>
  <c r="AB12" i="15" s="1"/>
  <c r="AB22" i="15" a="1"/>
  <c r="AB22" i="15" s="1"/>
  <c r="AC13" i="15" a="1"/>
  <c r="AC13" i="15" s="1"/>
  <c r="AC21" i="15" a="1"/>
  <c r="AC21" i="15" s="1"/>
  <c r="AB13" i="15" a="1"/>
  <c r="AB13" i="15" s="1"/>
  <c r="AC14" i="15" a="1"/>
  <c r="AC14" i="15" s="1"/>
  <c r="AC23" i="15" a="1"/>
  <c r="AC23" i="15" s="1"/>
  <c r="AB14" i="15" a="1"/>
  <c r="AB14" i="15" s="1"/>
  <c r="AB23" i="15" a="1"/>
  <c r="AB23" i="15" s="1"/>
  <c r="AC22" i="15" a="1"/>
  <c r="AC22" i="15" s="1"/>
  <c r="AB15" i="15" a="1"/>
  <c r="AB15" i="15" s="1"/>
  <c r="AB24" i="15" a="1"/>
  <c r="AB24" i="15" s="1"/>
  <c r="AC15" i="15" a="1"/>
  <c r="AC15" i="15" s="1"/>
  <c r="AB17" i="15" a="1"/>
  <c r="AB17" i="15" s="1"/>
  <c r="AB16" i="15" a="1"/>
  <c r="AB16" i="15" s="1"/>
  <c r="AB25" i="15" a="1"/>
  <c r="AB25" i="15" s="1"/>
  <c r="AC16" i="15" a="1"/>
  <c r="AC16" i="15" s="1"/>
  <c r="U7" i="15" a="1"/>
  <c r="U7" i="15" s="1"/>
  <c r="AG7" i="15" a="1"/>
  <c r="AG7" i="15" s="1"/>
  <c r="J14" i="13" s="1"/>
  <c r="W9" i="15" a="1"/>
  <c r="W9" i="15" s="1"/>
  <c r="B16" i="13" s="1"/>
  <c r="AE10" i="15" a="1"/>
  <c r="AE10" i="15" s="1"/>
  <c r="H17" i="13" s="1"/>
  <c r="Z11" i="15" a="1"/>
  <c r="Z11" i="15" s="1"/>
  <c r="D18" i="13" s="1"/>
  <c r="V12" i="15" a="1"/>
  <c r="V12" i="15" s="1"/>
  <c r="AG13" i="15" a="1"/>
  <c r="AG13" i="15" s="1"/>
  <c r="J20" i="13" s="1"/>
  <c r="AF16" i="15" a="1"/>
  <c r="AF16" i="15" s="1"/>
  <c r="I23" i="13" s="1"/>
  <c r="AA17" i="15" a="1"/>
  <c r="AA17" i="15" s="1"/>
  <c r="E24" i="13" s="1"/>
  <c r="AI18" i="15" a="1"/>
  <c r="AI18" i="15" s="1"/>
  <c r="L25" i="13" s="1"/>
  <c r="AD19" i="15" a="1"/>
  <c r="AD19" i="15" s="1"/>
  <c r="G26" i="13" s="1"/>
  <c r="Y20" i="15" a="1"/>
  <c r="Y20" i="15" s="1"/>
  <c r="C27" i="13" s="1"/>
  <c r="AG21" i="15" a="1"/>
  <c r="AG21" i="15" s="1"/>
  <c r="J28" i="13" s="1"/>
  <c r="W23" i="15" a="1"/>
  <c r="W23" i="15" s="1"/>
  <c r="B30" i="13" s="1"/>
  <c r="AE24" i="15" a="1"/>
  <c r="AE24" i="15" s="1"/>
  <c r="H31" i="13" s="1"/>
  <c r="Z25" i="15" a="1"/>
  <c r="Z25" i="15" s="1"/>
  <c r="D32" i="13" s="1"/>
  <c r="T23" i="15" a="1"/>
  <c r="T23" i="15" s="1"/>
  <c r="W6" i="15" a="1"/>
  <c r="W6" i="15" s="1"/>
  <c r="B13" i="13" s="1"/>
  <c r="X12" i="15" a="1"/>
  <c r="X12" i="15" s="1"/>
  <c r="AE14" i="15" a="1"/>
  <c r="AE14" i="15" s="1"/>
  <c r="H21" i="13" s="1"/>
  <c r="AA20" i="15" a="1"/>
  <c r="AA20" i="15" s="1"/>
  <c r="E27" i="13" s="1"/>
  <c r="Y23" i="15" a="1"/>
  <c r="Y23" i="15" s="1"/>
  <c r="C30" i="13" s="1"/>
  <c r="T8" i="15" a="1"/>
  <c r="T8" i="15" s="1"/>
  <c r="Z9" i="15" a="1"/>
  <c r="Z9" i="15" s="1"/>
  <c r="D16" i="13" s="1"/>
  <c r="AF14" i="15" a="1"/>
  <c r="AF14" i="15" s="1"/>
  <c r="I21" i="13" s="1"/>
  <c r="Y18" i="15" a="1"/>
  <c r="Y18" i="15" s="1"/>
  <c r="C25" i="13" s="1"/>
  <c r="AE22" i="15" a="1"/>
  <c r="AE22" i="15" s="1"/>
  <c r="H29" i="13" s="1"/>
  <c r="T9" i="15" a="1"/>
  <c r="T9" i="15" s="1"/>
  <c r="AG8" i="15" a="1"/>
  <c r="AG8" i="15" s="1"/>
  <c r="J15" i="13" s="1"/>
  <c r="V14" i="15" a="1"/>
  <c r="V14" i="15" s="1"/>
  <c r="AG22" i="15" a="1"/>
  <c r="AG22" i="15" s="1"/>
  <c r="J29" i="13" s="1"/>
  <c r="V8" i="15" a="1"/>
  <c r="V8" i="15" s="1"/>
  <c r="V7" i="15" a="1"/>
  <c r="V7" i="15" s="1"/>
  <c r="AH7" i="15" a="1"/>
  <c r="AH7" i="15" s="1"/>
  <c r="K14" i="13" s="1"/>
  <c r="X9" i="15" a="1"/>
  <c r="X9" i="15" s="1"/>
  <c r="AF10" i="15" a="1"/>
  <c r="AF10" i="15" s="1"/>
  <c r="I17" i="13" s="1"/>
  <c r="AA11" i="15" a="1"/>
  <c r="AA11" i="15" s="1"/>
  <c r="E18" i="13" s="1"/>
  <c r="W12" i="15" a="1"/>
  <c r="W12" i="15" s="1"/>
  <c r="B19" i="13" s="1"/>
  <c r="AH13" i="15" a="1"/>
  <c r="AH13" i="15" s="1"/>
  <c r="K20" i="13" s="1"/>
  <c r="AD14" i="15" a="1"/>
  <c r="AD14" i="15" s="1"/>
  <c r="G21" i="13" s="1"/>
  <c r="Y15" i="15" a="1"/>
  <c r="Y15" i="15" s="1"/>
  <c r="C22" i="13" s="1"/>
  <c r="U16" i="15" a="1"/>
  <c r="U16" i="15" s="1"/>
  <c r="AG16" i="15" a="1"/>
  <c r="AG16" i="15" s="1"/>
  <c r="J23" i="13" s="1"/>
  <c r="W18" i="15" a="1"/>
  <c r="W18" i="15" s="1"/>
  <c r="B25" i="13" s="1"/>
  <c r="AE19" i="15" a="1"/>
  <c r="AE19" i="15" s="1"/>
  <c r="H26" i="13" s="1"/>
  <c r="Z20" i="15" a="1"/>
  <c r="Z20" i="15" s="1"/>
  <c r="D27" i="13" s="1"/>
  <c r="U21" i="15" a="1"/>
  <c r="U21" i="15" s="1"/>
  <c r="AH21" i="15" a="1"/>
  <c r="AH21" i="15" s="1"/>
  <c r="K28" i="13" s="1"/>
  <c r="X23" i="15" a="1"/>
  <c r="X23" i="15" s="1"/>
  <c r="AJ23" i="15" a="1"/>
  <c r="AJ23" i="15" s="1"/>
  <c r="N30" i="13" s="1"/>
  <c r="AF24" i="15" a="1"/>
  <c r="AF24" i="15" s="1"/>
  <c r="I31" i="13" s="1"/>
  <c r="AA25" i="15" a="1"/>
  <c r="AA25" i="15" s="1"/>
  <c r="E32" i="13" s="1"/>
  <c r="T24" i="15" a="1"/>
  <c r="T24" i="15" s="1"/>
  <c r="T7" i="15" a="1"/>
  <c r="T7" i="15" s="1"/>
  <c r="X6" i="15" a="1"/>
  <c r="X6" i="15" s="1"/>
  <c r="T6" i="15" a="1"/>
  <c r="T6" i="15" s="1"/>
  <c r="W7" i="15" a="1"/>
  <c r="W7" i="15" s="1"/>
  <c r="B14" i="13" s="1"/>
  <c r="Y9" i="15" a="1"/>
  <c r="Y9" i="15" s="1"/>
  <c r="C16" i="13" s="1"/>
  <c r="U13" i="15" a="1"/>
  <c r="U13" i="15" s="1"/>
  <c r="AI13" i="15" a="1"/>
  <c r="AI13" i="15" s="1"/>
  <c r="L20" i="13" s="1"/>
  <c r="Z15" i="15" a="1"/>
  <c r="Z15" i="15" s="1"/>
  <c r="D22" i="13" s="1"/>
  <c r="AH16" i="15" a="1"/>
  <c r="AH16" i="15" s="1"/>
  <c r="K23" i="13" s="1"/>
  <c r="X18" i="15" a="1"/>
  <c r="X18" i="15" s="1"/>
  <c r="AF19" i="15" a="1"/>
  <c r="AF19" i="15" s="1"/>
  <c r="I26" i="13" s="1"/>
  <c r="V21" i="15" a="1"/>
  <c r="V21" i="15" s="1"/>
  <c r="AD22" i="15" a="1"/>
  <c r="AD22" i="15" s="1"/>
  <c r="G29" i="13" s="1"/>
  <c r="AK23" i="15" a="1"/>
  <c r="AK23" i="15" s="1"/>
  <c r="O30" i="13" s="1"/>
  <c r="T25" i="15" a="1"/>
  <c r="T25" i="15" s="1"/>
  <c r="Y6" i="15" a="1"/>
  <c r="Y6" i="15" s="1"/>
  <c r="C13" i="13" s="1"/>
  <c r="AE8" i="15" a="1"/>
  <c r="AE8" i="15" s="1"/>
  <c r="H15" i="13" s="1"/>
  <c r="Y12" i="15" a="1"/>
  <c r="Y12" i="15" s="1"/>
  <c r="C19" i="13" s="1"/>
  <c r="AA15" i="15" a="1"/>
  <c r="AA15" i="15" s="1"/>
  <c r="E22" i="13" s="1"/>
  <c r="AI16" i="15" a="1"/>
  <c r="AI16" i="15" s="1"/>
  <c r="L23" i="13" s="1"/>
  <c r="AD17" i="15" a="1"/>
  <c r="AD17" i="15" s="1"/>
  <c r="G24" i="13" s="1"/>
  <c r="W21" i="15" a="1"/>
  <c r="W21" i="15" s="1"/>
  <c r="B28" i="13" s="1"/>
  <c r="AI21" i="15" a="1"/>
  <c r="AI21" i="15" s="1"/>
  <c r="L28" i="13" s="1"/>
  <c r="Z23" i="15" a="1"/>
  <c r="Z23" i="15" s="1"/>
  <c r="D30" i="13" s="1"/>
  <c r="AG24" i="15" a="1"/>
  <c r="AG24" i="15" s="1"/>
  <c r="J31" i="13" s="1"/>
  <c r="T16" i="15" a="1"/>
  <c r="T16" i="15" s="1"/>
  <c r="Z6" i="15" a="1"/>
  <c r="Z6" i="15" s="1"/>
  <c r="D13" i="13" s="1"/>
  <c r="X10" i="15" a="1"/>
  <c r="X10" i="15" s="1"/>
  <c r="AF11" i="15" a="1"/>
  <c r="AF11" i="15" s="1"/>
  <c r="I18" i="13" s="1"/>
  <c r="Y13" i="15" a="1"/>
  <c r="Y13" i="15" s="1"/>
  <c r="C20" i="13" s="1"/>
  <c r="AD15" i="15" a="1"/>
  <c r="AD15" i="15" s="1"/>
  <c r="G22" i="13" s="1"/>
  <c r="W19" i="15" a="1"/>
  <c r="W19" i="15" s="1"/>
  <c r="B26" i="13" s="1"/>
  <c r="AI19" i="15" a="1"/>
  <c r="AI19" i="15" s="1"/>
  <c r="L26" i="13" s="1"/>
  <c r="U22" i="15" a="1"/>
  <c r="U22" i="15" s="1"/>
  <c r="X24" i="15" a="1"/>
  <c r="X24" i="15" s="1"/>
  <c r="AE25" i="15" a="1"/>
  <c r="AE25" i="15" s="1"/>
  <c r="H32" i="13" s="1"/>
  <c r="AA7" i="15" a="1"/>
  <c r="AA7" i="15" s="1"/>
  <c r="E14" i="13" s="1"/>
  <c r="Y10" i="15" a="1"/>
  <c r="Y10" i="15" s="1"/>
  <c r="C17" i="13" s="1"/>
  <c r="AG11" i="15" a="1"/>
  <c r="AG11" i="15" s="1"/>
  <c r="J18" i="13" s="1"/>
  <c r="X7" i="15" a="1"/>
  <c r="X7" i="15" s="1"/>
  <c r="AI7" i="15" a="1"/>
  <c r="AI7" i="15" s="1"/>
  <c r="L14" i="13" s="1"/>
  <c r="U10" i="15" a="1"/>
  <c r="U10" i="15" s="1"/>
  <c r="AG10" i="15" a="1"/>
  <c r="AG10" i="15" s="1"/>
  <c r="J17" i="13" s="1"/>
  <c r="V13" i="15" a="1"/>
  <c r="V13" i="15" s="1"/>
  <c r="V16" i="15" a="1"/>
  <c r="V16" i="15" s="1"/>
  <c r="AG19" i="15" a="1"/>
  <c r="AG19" i="15" s="1"/>
  <c r="J26" i="13" s="1"/>
  <c r="U24" i="15" a="1"/>
  <c r="U24" i="15" s="1"/>
  <c r="Y16" i="15" a="1"/>
  <c r="Y16" i="15" s="1"/>
  <c r="C23" i="13" s="1"/>
  <c r="Z21" i="15" a="1"/>
  <c r="Z21" i="15" s="1"/>
  <c r="D28" i="13" s="1"/>
  <c r="T18" i="15" a="1"/>
  <c r="T18" i="15" s="1"/>
  <c r="AH8" i="15" a="1"/>
  <c r="AH8" i="15" s="1"/>
  <c r="K15" i="13" s="1"/>
  <c r="Y7" i="15" a="1"/>
  <c r="Y7" i="15" s="1"/>
  <c r="C14" i="13" s="1"/>
  <c r="AA9" i="15" a="1"/>
  <c r="AA9" i="15" s="1"/>
  <c r="E16" i="13" s="1"/>
  <c r="V10" i="15" a="1"/>
  <c r="V10" i="15" s="1"/>
  <c r="AH10" i="15" a="1"/>
  <c r="AH10" i="15" s="1"/>
  <c r="K17" i="13" s="1"/>
  <c r="Z12" i="15" a="1"/>
  <c r="Z12" i="15" s="1"/>
  <c r="D19" i="13" s="1"/>
  <c r="W13" i="15" a="1"/>
  <c r="W13" i="15" s="1"/>
  <c r="B20" i="13" s="1"/>
  <c r="AG14" i="15" a="1"/>
  <c r="AG14" i="15" s="1"/>
  <c r="J21" i="13" s="1"/>
  <c r="W16" i="15" a="1"/>
  <c r="W16" i="15" s="1"/>
  <c r="B23" i="13" s="1"/>
  <c r="AE17" i="15" a="1"/>
  <c r="AE17" i="15" s="1"/>
  <c r="H24" i="13" s="1"/>
  <c r="Z18" i="15" a="1"/>
  <c r="Z18" i="15" s="1"/>
  <c r="D25" i="13" s="1"/>
  <c r="U19" i="15" a="1"/>
  <c r="U19" i="15" s="1"/>
  <c r="X21" i="15" a="1"/>
  <c r="X21" i="15" s="1"/>
  <c r="AA23" i="15" a="1"/>
  <c r="AA23" i="15" s="1"/>
  <c r="E30" i="13" s="1"/>
  <c r="V24" i="15" a="1"/>
  <c r="V24" i="15" s="1"/>
  <c r="AH24" i="15" a="1"/>
  <c r="AH24" i="15" s="1"/>
  <c r="K31" i="13" s="1"/>
  <c r="T17" i="15" a="1"/>
  <c r="T17" i="15" s="1"/>
  <c r="T10" i="15" a="1"/>
  <c r="T10" i="15" s="1"/>
  <c r="AA6" i="15" a="1"/>
  <c r="AA6" i="15" s="1"/>
  <c r="Z7" i="15" a="1"/>
  <c r="Z7" i="15" s="1"/>
  <c r="D14" i="13" s="1"/>
  <c r="AF8" i="15" a="1"/>
  <c r="AF8" i="15" s="1"/>
  <c r="I15" i="13" s="1"/>
  <c r="W10" i="15" a="1"/>
  <c r="W10" i="15" s="1"/>
  <c r="B17" i="13" s="1"/>
  <c r="AI10" i="15" a="1"/>
  <c r="AI10" i="15" s="1"/>
  <c r="L17" i="13" s="1"/>
  <c r="AE11" i="15" a="1"/>
  <c r="AE11" i="15" s="1"/>
  <c r="H18" i="13" s="1"/>
  <c r="AA12" i="15" a="1"/>
  <c r="AA12" i="15" s="1"/>
  <c r="E19" i="13" s="1"/>
  <c r="X13" i="15" a="1"/>
  <c r="X13" i="15" s="1"/>
  <c r="U14" i="15" a="1"/>
  <c r="U14" i="15" s="1"/>
  <c r="AH14" i="15" a="1"/>
  <c r="AH14" i="15" s="1"/>
  <c r="K21" i="13" s="1"/>
  <c r="X16" i="15" a="1"/>
  <c r="X16" i="15" s="1"/>
  <c r="AF17" i="15" a="1"/>
  <c r="AF17" i="15" s="1"/>
  <c r="I24" i="13" s="1"/>
  <c r="AA18" i="15" a="1"/>
  <c r="AA18" i="15" s="1"/>
  <c r="E25" i="13" s="1"/>
  <c r="V19" i="15" a="1"/>
  <c r="V19" i="15" s="1"/>
  <c r="AH19" i="15" a="1"/>
  <c r="AH19" i="15" s="1"/>
  <c r="K26" i="13" s="1"/>
  <c r="AD20" i="15" a="1"/>
  <c r="AD20" i="15" s="1"/>
  <c r="G27" i="13" s="1"/>
  <c r="Y21" i="15" a="1"/>
  <c r="Y21" i="15" s="1"/>
  <c r="C28" i="13" s="1"/>
  <c r="AF22" i="15" a="1"/>
  <c r="AF22" i="15" s="1"/>
  <c r="I29" i="13" s="1"/>
  <c r="W24" i="15" a="1"/>
  <c r="W24" i="15" s="1"/>
  <c r="B31" i="13" s="1"/>
  <c r="AI24" i="15" a="1"/>
  <c r="AI24" i="15" s="1"/>
  <c r="L31" i="13" s="1"/>
  <c r="AD25" i="15" a="1"/>
  <c r="AD25" i="15" s="1"/>
  <c r="G32" i="13" s="1"/>
  <c r="T11" i="15" a="1"/>
  <c r="T11" i="15" s="1"/>
  <c r="U8" i="15" a="1"/>
  <c r="U8" i="15" s="1"/>
  <c r="AJ24" i="15" a="1"/>
  <c r="AJ24" i="15" s="1"/>
  <c r="N31" i="13" s="1"/>
  <c r="W14" i="15" a="1"/>
  <c r="W14" i="15" s="1"/>
  <c r="B21" i="13" s="1"/>
  <c r="AE15" i="15" a="1"/>
  <c r="AE15" i="15" s="1"/>
  <c r="H22" i="13" s="1"/>
  <c r="U17" i="15" a="1"/>
  <c r="U17" i="15" s="1"/>
  <c r="AA21" i="15" a="1"/>
  <c r="AA21" i="15" s="1"/>
  <c r="E28" i="13" s="1"/>
  <c r="AH22" i="15" a="1"/>
  <c r="AH22" i="15" s="1"/>
  <c r="K29" i="13" s="1"/>
  <c r="Y24" i="15" a="1"/>
  <c r="Y24" i="15" s="1"/>
  <c r="C31" i="13" s="1"/>
  <c r="AF25" i="15" a="1"/>
  <c r="AF25" i="15" s="1"/>
  <c r="I32" i="13" s="1"/>
  <c r="T12" i="15" a="1"/>
  <c r="T12" i="15" s="1"/>
  <c r="AG9" i="15" a="1"/>
  <c r="AG9" i="15" s="1"/>
  <c r="J16" i="13" s="1"/>
  <c r="AA13" i="15" a="1"/>
  <c r="AA13" i="15" s="1"/>
  <c r="E20" i="13" s="1"/>
  <c r="Y19" i="15" a="1"/>
  <c r="Y19" i="15" s="1"/>
  <c r="C26" i="13" s="1"/>
  <c r="U25" i="15" a="1"/>
  <c r="U25" i="15" s="1"/>
  <c r="AI11" i="15" a="1"/>
  <c r="AI11" i="15" s="1"/>
  <c r="L18" i="13" s="1"/>
  <c r="X22" i="15" a="1"/>
  <c r="X22" i="15" s="1"/>
  <c r="AF23" i="15" a="1"/>
  <c r="AF23" i="15" s="1"/>
  <c r="I30" i="13" s="1"/>
  <c r="Z10" i="15" a="1"/>
  <c r="Z10" i="15" s="1"/>
  <c r="D17" i="13" s="1"/>
  <c r="AG23" i="15" a="1"/>
  <c r="AG23" i="15" s="1"/>
  <c r="J30" i="13" s="1"/>
  <c r="AD16" i="15" a="1"/>
  <c r="AD16" i="15" s="1"/>
  <c r="G23" i="13" s="1"/>
  <c r="Z22" i="15" a="1"/>
  <c r="Z22" i="15" s="1"/>
  <c r="D29" i="13" s="1"/>
  <c r="AE16" i="15" a="1"/>
  <c r="AE16" i="15" s="1"/>
  <c r="H23" i="13" s="1"/>
  <c r="AA22" i="15" a="1"/>
  <c r="AA22" i="15" s="1"/>
  <c r="E29" i="13" s="1"/>
  <c r="U9" i="15" a="1"/>
  <c r="U9" i="15" s="1"/>
  <c r="X14" i="15" a="1"/>
  <c r="X14" i="15" s="1"/>
  <c r="V17" i="15" a="1"/>
  <c r="V17" i="15" s="1"/>
  <c r="AI22" i="15" a="1"/>
  <c r="AI22" i="15" s="1"/>
  <c r="L29" i="13" s="1"/>
  <c r="AG25" i="15" a="1"/>
  <c r="AG25" i="15" s="1"/>
  <c r="J32" i="13" s="1"/>
  <c r="T13" i="15" a="1"/>
  <c r="T13" i="15" s="1"/>
  <c r="U11" i="15" a="1"/>
  <c r="U11" i="15" s="1"/>
  <c r="AE12" i="15" a="1"/>
  <c r="AE12" i="15" s="1"/>
  <c r="H19" i="13" s="1"/>
  <c r="Y14" i="15" a="1"/>
  <c r="Y14" i="15" s="1"/>
  <c r="C21" i="13" s="1"/>
  <c r="AF15" i="15" a="1"/>
  <c r="AF15" i="15" s="1"/>
  <c r="I22" i="13" s="1"/>
  <c r="W17" i="15" a="1"/>
  <c r="W17" i="15" s="1"/>
  <c r="B24" i="13" s="1"/>
  <c r="AD18" i="15" a="1"/>
  <c r="AD18" i="15" s="1"/>
  <c r="G25" i="13" s="1"/>
  <c r="U20" i="15" a="1"/>
  <c r="U20" i="15" s="1"/>
  <c r="Z24" i="15" a="1"/>
  <c r="Z24" i="15" s="1"/>
  <c r="D31" i="13" s="1"/>
  <c r="AH25" i="15" a="1"/>
  <c r="AH25" i="15" s="1"/>
  <c r="K32" i="13" s="1"/>
  <c r="V9" i="15" a="1"/>
  <c r="V9" i="15" s="1"/>
  <c r="V11" i="15" a="1"/>
  <c r="V11" i="15" s="1"/>
  <c r="AF12" i="15" a="1"/>
  <c r="AF12" i="15" s="1"/>
  <c r="I19" i="13" s="1"/>
  <c r="Z14" i="15" a="1"/>
  <c r="Z14" i="15" s="1"/>
  <c r="D21" i="13" s="1"/>
  <c r="AG15" i="15" a="1"/>
  <c r="AG15" i="15" s="1"/>
  <c r="J22" i="13" s="1"/>
  <c r="X17" i="15" a="1"/>
  <c r="X17" i="15" s="1"/>
  <c r="AE18" i="15" a="1"/>
  <c r="AE18" i="15" s="1"/>
  <c r="H25" i="13" s="1"/>
  <c r="V20" i="15" a="1"/>
  <c r="V20" i="15" s="1"/>
  <c r="AA24" i="15" a="1"/>
  <c r="AA24" i="15" s="1"/>
  <c r="E31" i="13" s="1"/>
  <c r="AI25" i="15" a="1"/>
  <c r="AI25" i="15" s="1"/>
  <c r="L32" i="13" s="1"/>
  <c r="T14" i="15" a="1"/>
  <c r="T14" i="15" s="1"/>
  <c r="AA14" i="15" a="1"/>
  <c r="AA14" i="15" s="1"/>
  <c r="E21" i="13" s="1"/>
  <c r="AH15" i="15" a="1"/>
  <c r="AH15" i="15" s="1"/>
  <c r="K22" i="13" s="1"/>
  <c r="AF18" i="15" a="1"/>
  <c r="AF18" i="15" s="1"/>
  <c r="I25" i="13" s="1"/>
  <c r="W20" i="15" a="1"/>
  <c r="W20" i="15" s="1"/>
  <c r="B27" i="13" s="1"/>
  <c r="AD21" i="15" a="1"/>
  <c r="AD21" i="15" s="1"/>
  <c r="G28" i="13" s="1"/>
  <c r="U23" i="15" a="1"/>
  <c r="U23" i="15" s="1"/>
  <c r="AJ25" i="15" a="1"/>
  <c r="AJ25" i="15" s="1"/>
  <c r="N32" i="13" s="1"/>
  <c r="T15" i="15" a="1"/>
  <c r="T15" i="15" s="1"/>
  <c r="AF7" i="15" a="1"/>
  <c r="AF7" i="15" s="1"/>
  <c r="I14" i="13" s="1"/>
  <c r="AE9" i="15" a="1"/>
  <c r="AE9" i="15" s="1"/>
  <c r="H16" i="13" s="1"/>
  <c r="W11" i="15" a="1"/>
  <c r="W11" i="15" s="1"/>
  <c r="B18" i="13" s="1"/>
  <c r="AH12" i="15" a="1"/>
  <c r="AH12" i="15" s="1"/>
  <c r="K19" i="13" s="1"/>
  <c r="AI15" i="15" a="1"/>
  <c r="AI15" i="15" s="1"/>
  <c r="L22" i="13" s="1"/>
  <c r="AG18" i="15" a="1"/>
  <c r="AG18" i="15" s="1"/>
  <c r="J25" i="13" s="1"/>
  <c r="AE21" i="15" a="1"/>
  <c r="AE21" i="15" s="1"/>
  <c r="H28" i="13" s="1"/>
  <c r="AF9" i="15" a="1"/>
  <c r="AF9" i="15" s="1"/>
  <c r="I16" i="13" s="1"/>
  <c r="X11" i="15" a="1"/>
  <c r="X11" i="15" s="1"/>
  <c r="AI12" i="15" a="1"/>
  <c r="AI12" i="15" s="1"/>
  <c r="L19" i="13" s="1"/>
  <c r="Z17" i="15" a="1"/>
  <c r="Z17" i="15" s="1"/>
  <c r="D24" i="13" s="1"/>
  <c r="AH18" i="15" a="1"/>
  <c r="AH18" i="15" s="1"/>
  <c r="K25" i="13" s="1"/>
  <c r="AF21" i="15" a="1"/>
  <c r="AF21" i="15" s="1"/>
  <c r="I28" i="13" s="1"/>
  <c r="V23" i="15" a="1"/>
  <c r="V23" i="15" s="1"/>
  <c r="AD24" i="15" a="1"/>
  <c r="AD24" i="15" s="1"/>
  <c r="G31" i="13" s="1"/>
  <c r="AK25" i="15" a="1"/>
  <c r="AK25" i="15" s="1"/>
  <c r="O32" i="13" s="1"/>
  <c r="X8" i="15" a="1"/>
  <c r="X8" i="15" s="1"/>
  <c r="Z13" i="15" a="1"/>
  <c r="Z13" i="15" s="1"/>
  <c r="D20" i="13" s="1"/>
  <c r="AI14" i="15" a="1"/>
  <c r="AI14" i="15" s="1"/>
  <c r="L21" i="13" s="1"/>
  <c r="Z16" i="15" a="1"/>
  <c r="Z16" i="15" s="1"/>
  <c r="D23" i="13" s="1"/>
  <c r="X19" i="15" a="1"/>
  <c r="X19" i="15" s="1"/>
  <c r="AE20" i="15" a="1"/>
  <c r="AE20" i="15" s="1"/>
  <c r="H27" i="13" s="1"/>
  <c r="AK24" i="15" a="1"/>
  <c r="AK24" i="15" s="1"/>
  <c r="O31" i="13" s="1"/>
  <c r="AH9" i="15" a="1"/>
  <c r="AH9" i="15" s="1"/>
  <c r="K16" i="13" s="1"/>
  <c r="AH17" i="15" a="1"/>
  <c r="AH17" i="15" s="1"/>
  <c r="K24" i="13" s="1"/>
  <c r="AF20" i="15" a="1"/>
  <c r="AF20" i="15" s="1"/>
  <c r="I27" i="13" s="1"/>
  <c r="AD23" i="15" a="1"/>
  <c r="AD23" i="15" s="1"/>
  <c r="G30" i="13" s="1"/>
  <c r="T19" i="15" a="1"/>
  <c r="T19" i="15" s="1"/>
  <c r="AE6" i="15" a="1"/>
  <c r="AE6" i="15" s="1"/>
  <c r="Y8" i="15" a="1"/>
  <c r="Y8" i="15" s="1"/>
  <c r="C15" i="13" s="1"/>
  <c r="AI17" i="15" a="1"/>
  <c r="AI17" i="15" s="1"/>
  <c r="L24" i="13" s="1"/>
  <c r="AG20" i="15" a="1"/>
  <c r="AG20" i="15" s="1"/>
  <c r="J27" i="13" s="1"/>
  <c r="AE23" i="15" a="1"/>
  <c r="AE23" i="15" s="1"/>
  <c r="H30" i="13" s="1"/>
  <c r="V25" i="15" a="1"/>
  <c r="V25" i="15" s="1"/>
  <c r="AF6" i="15" a="1"/>
  <c r="AF6" i="15" s="1"/>
  <c r="Z8" i="15" a="1"/>
  <c r="Z8" i="15" s="1"/>
  <c r="D15" i="13" s="1"/>
  <c r="U15" i="15" a="1"/>
  <c r="U15" i="15" s="1"/>
  <c r="T20" i="15" a="1"/>
  <c r="T20" i="15" s="1"/>
  <c r="AA8" i="15" a="1"/>
  <c r="AA8" i="15" s="1"/>
  <c r="E15" i="13" s="1"/>
  <c r="AA19" i="15" a="1"/>
  <c r="AA19" i="15" s="1"/>
  <c r="E26" i="13" s="1"/>
  <c r="Y22" i="15" a="1"/>
  <c r="Y22" i="15" s="1"/>
  <c r="C29" i="13" s="1"/>
  <c r="W25" i="15" a="1"/>
  <c r="W25" i="15" s="1"/>
  <c r="B32" i="13" s="1"/>
  <c r="AH6" i="15" a="1"/>
  <c r="AH6" i="15" s="1"/>
  <c r="AA10" i="15" a="1"/>
  <c r="AA10" i="15" s="1"/>
  <c r="E17" i="13" s="1"/>
  <c r="AE13" i="15" a="1"/>
  <c r="AE13" i="15" s="1"/>
  <c r="H20" i="13" s="1"/>
  <c r="U18" i="15" a="1"/>
  <c r="U18" i="15" s="1"/>
  <c r="AH23" i="15" a="1"/>
  <c r="AH23" i="15" s="1"/>
  <c r="K30" i="13" s="1"/>
  <c r="X25" i="15" a="1"/>
  <c r="X25" i="15" s="1"/>
  <c r="T21" i="15" a="1"/>
  <c r="T21" i="15" s="1"/>
  <c r="U12" i="15" a="1"/>
  <c r="U12" i="15" s="1"/>
  <c r="X15" i="15" a="1"/>
  <c r="X15" i="15" s="1"/>
  <c r="V18" i="15" a="1"/>
  <c r="V18" i="15" s="1"/>
  <c r="AI23" i="15" a="1"/>
  <c r="AI23" i="15" s="1"/>
  <c r="L30" i="13" s="1"/>
  <c r="Y25" i="15" a="1"/>
  <c r="Y25" i="15" s="1"/>
  <c r="C32" i="13" s="1"/>
  <c r="T22" i="15" a="1"/>
  <c r="T22" i="15" s="1"/>
  <c r="AE7" i="15" a="1"/>
  <c r="AE7" i="15" s="1"/>
  <c r="H14" i="13" s="1"/>
  <c r="AG12" i="15" a="1"/>
  <c r="AG12" i="15" s="1"/>
  <c r="J19" i="13" s="1"/>
  <c r="Y17" i="15" a="1"/>
  <c r="Y17" i="15" s="1"/>
  <c r="C24" i="13" s="1"/>
  <c r="U6" i="15" a="1"/>
  <c r="U6" i="15" s="1"/>
  <c r="W8" i="15" a="1"/>
  <c r="W8" i="15" s="1"/>
  <c r="B15" i="13" s="1"/>
  <c r="X20" i="15" a="1"/>
  <c r="X20" i="15" s="1"/>
  <c r="V6" i="15" a="1"/>
  <c r="V6" i="15" s="1"/>
  <c r="Y11" i="15" a="1"/>
  <c r="Y11" i="15" s="1"/>
  <c r="C18" i="13" s="1"/>
  <c r="AG17" i="15" a="1"/>
  <c r="AG17" i="15" s="1"/>
  <c r="J24" i="13" s="1"/>
  <c r="V22" i="15" a="1"/>
  <c r="V22" i="15" s="1"/>
  <c r="AH11" i="15" a="1"/>
  <c r="AH11" i="15" s="1"/>
  <c r="K18" i="13" s="1"/>
  <c r="AA16" i="15" a="1"/>
  <c r="AA16" i="15" s="1"/>
  <c r="E23" i="13" s="1"/>
  <c r="W22" i="15" a="1"/>
  <c r="W22" i="15" s="1"/>
  <c r="B29" i="13" s="1"/>
  <c r="AI9" i="15" a="1"/>
  <c r="AI9" i="15" s="1"/>
  <c r="L16" i="13" s="1"/>
  <c r="Z19" i="15" a="1"/>
  <c r="Z19" i="15" s="1"/>
  <c r="D26" i="13" s="1"/>
  <c r="AH20" i="15" a="1"/>
  <c r="AH20" i="15" s="1"/>
  <c r="K27" i="13" s="1"/>
  <c r="AG6" i="15" a="1"/>
  <c r="AG6" i="15" s="1"/>
  <c r="V15" i="15" a="1"/>
  <c r="V15" i="15" s="1"/>
  <c r="AI20" i="15" a="1"/>
  <c r="AI20" i="15" s="1"/>
  <c r="L27" i="13" s="1"/>
  <c r="AI8" i="15" a="1"/>
  <c r="AI8" i="15" s="1"/>
  <c r="L15" i="13" s="1"/>
  <c r="W15" i="15" a="1"/>
  <c r="W15" i="15" s="1"/>
  <c r="B22" i="13" s="1"/>
  <c r="AI6" i="15" a="1"/>
  <c r="AI6" i="15" s="1"/>
  <c r="AF13" i="15" a="1"/>
  <c r="AF13" i="15" s="1"/>
  <c r="I20" i="13" s="1"/>
  <c r="P431" i="1" l="1"/>
  <c r="P428" i="15" s="1"/>
  <c r="O431" i="1"/>
  <c r="O428" i="15" s="1"/>
  <c r="N431" i="1"/>
  <c r="N428" i="15" s="1"/>
  <c r="M431" i="1"/>
  <c r="M428" i="15" s="1"/>
  <c r="K431" i="1"/>
  <c r="K428" i="15" s="1"/>
  <c r="J13" i="13"/>
  <c r="J33" i="13" s="1"/>
  <c r="H13" i="13"/>
  <c r="H33" i="13" s="1"/>
  <c r="E13" i="13"/>
  <c r="E33" i="13" s="1"/>
  <c r="I13" i="13"/>
  <c r="I33" i="13" s="1"/>
  <c r="K13" i="13"/>
  <c r="K33" i="13" s="1"/>
  <c r="L13" i="13"/>
  <c r="L33" i="13" s="1"/>
  <c r="C33" i="13"/>
  <c r="D33" i="13"/>
  <c r="Q15" i="1" l="1"/>
  <c r="Q12" i="15" s="1"/>
  <c r="Q26" i="1"/>
  <c r="Q23" i="15" s="1"/>
  <c r="Q36" i="1"/>
  <c r="Q33" i="15" s="1"/>
  <c r="Q45" i="1"/>
  <c r="Q42" i="15" s="1"/>
  <c r="Q52" i="1"/>
  <c r="Q49" i="15" s="1"/>
  <c r="Q62" i="1"/>
  <c r="Q59" i="15" s="1"/>
  <c r="Q66" i="1"/>
  <c r="Q63" i="15" s="1"/>
  <c r="Q74" i="1"/>
  <c r="Q71" i="15" s="1"/>
  <c r="Q82" i="1"/>
  <c r="Q79" i="15" s="1"/>
  <c r="Q91" i="1"/>
  <c r="Q88" i="15" s="1"/>
  <c r="Q101" i="1"/>
  <c r="Q98" i="15" s="1"/>
  <c r="Q110" i="1"/>
  <c r="Q107" i="15" s="1"/>
  <c r="Q118" i="1"/>
  <c r="Q115" i="15" s="1"/>
  <c r="Q128" i="1"/>
  <c r="Q125" i="15" s="1"/>
  <c r="Q136" i="1"/>
  <c r="Q133" i="15" s="1"/>
  <c r="Q148" i="1"/>
  <c r="Q145" i="15" s="1"/>
  <c r="Q159" i="1"/>
  <c r="Q156" i="15" s="1"/>
  <c r="Q167" i="1"/>
  <c r="Q164" i="15" s="1"/>
  <c r="Q177" i="1"/>
  <c r="Q174" i="15" s="1"/>
  <c r="Q182" i="1"/>
  <c r="Q179" i="15" s="1"/>
  <c r="Q188" i="1"/>
  <c r="Q185" i="15" s="1"/>
  <c r="Q199" i="1"/>
  <c r="Q196" i="15" s="1"/>
  <c r="Q208" i="1"/>
  <c r="Q205" i="15" s="1"/>
  <c r="Q215" i="1"/>
  <c r="Q212" i="15" s="1"/>
  <c r="Q228" i="1"/>
  <c r="Q225" i="15" s="1"/>
  <c r="Q242" i="1"/>
  <c r="Q239" i="15" s="1"/>
  <c r="Q252" i="1"/>
  <c r="Q249" i="15" s="1"/>
  <c r="Q263" i="1"/>
  <c r="Q260" i="15" s="1"/>
  <c r="Q274" i="1"/>
  <c r="Q271" i="15" s="1"/>
  <c r="Q289" i="1"/>
  <c r="Q286" i="15" s="1"/>
  <c r="Q308" i="1"/>
  <c r="Q305" i="15" s="1"/>
  <c r="Q314" i="1"/>
  <c r="Q311" i="15" s="1"/>
  <c r="Q323" i="1"/>
  <c r="Q320" i="15" s="1"/>
  <c r="Q330" i="1"/>
  <c r="Q327" i="15" s="1"/>
  <c r="Q337" i="1"/>
  <c r="Q334" i="15" s="1"/>
  <c r="Q346" i="1"/>
  <c r="Q343" i="15" s="1"/>
  <c r="Q353" i="1"/>
  <c r="Q350" i="15" s="1"/>
  <c r="Q358" i="1"/>
  <c r="Q355" i="15" s="1"/>
  <c r="Q369" i="1"/>
  <c r="Q366" i="15" s="1"/>
  <c r="Q381" i="1"/>
  <c r="Q378" i="15" s="1"/>
  <c r="Q398" i="1"/>
  <c r="Q395" i="15" s="1"/>
  <c r="Q405" i="1"/>
  <c r="Q402" i="15" s="1"/>
  <c r="Q411" i="1"/>
  <c r="Q408" i="15" s="1"/>
  <c r="Q429" i="1"/>
  <c r="Q426" i="15" s="1"/>
  <c r="Q448" i="1"/>
  <c r="Q445" i="15" s="1"/>
  <c r="Q457" i="1"/>
  <c r="Q454" i="15" s="1"/>
  <c r="Q463" i="1"/>
  <c r="Q460" i="15" s="1"/>
  <c r="Q472" i="1"/>
  <c r="Q469" i="15" s="1"/>
  <c r="Q478" i="1"/>
  <c r="Q475" i="15" s="1"/>
  <c r="Q492" i="1"/>
  <c r="Q489" i="15" s="1"/>
  <c r="Q502" i="1"/>
  <c r="Q499" i="15" s="1"/>
  <c r="Q510" i="1"/>
  <c r="Q507" i="15" s="1"/>
  <c r="Q520" i="1"/>
  <c r="Q517" i="15" s="1"/>
  <c r="Q525" i="1"/>
  <c r="Q522" i="15" s="1"/>
  <c r="Q534" i="1"/>
  <c r="Q531" i="15" s="1"/>
  <c r="Q540" i="1"/>
  <c r="Q537" i="15" s="1"/>
  <c r="Q546" i="1"/>
  <c r="Q543" i="15" s="1"/>
  <c r="Q560" i="1"/>
  <c r="Q557" i="15" s="1"/>
  <c r="Q568" i="1"/>
  <c r="Q565" i="15" s="1"/>
  <c r="Q575" i="1"/>
  <c r="Q572" i="15" s="1"/>
  <c r="Q584" i="1"/>
  <c r="Q581" i="15" s="1"/>
  <c r="Q597" i="1"/>
  <c r="Q594" i="15" s="1"/>
  <c r="Q607" i="1"/>
  <c r="Q604" i="15" s="1"/>
  <c r="Q613" i="1"/>
  <c r="Q610" i="15" s="1"/>
  <c r="Q625" i="1"/>
  <c r="Q622" i="15" s="1"/>
  <c r="Q630" i="1"/>
  <c r="Q627" i="15" s="1"/>
  <c r="Q638" i="1"/>
  <c r="Q635" i="15" s="1"/>
  <c r="Q648" i="1"/>
  <c r="Q645" i="15" s="1"/>
  <c r="Q649" i="1"/>
  <c r="Q646" i="15" s="1"/>
  <c r="Q655" i="1"/>
  <c r="Q652" i="15" s="1"/>
  <c r="Q665" i="1"/>
  <c r="Q662" i="15" s="1"/>
  <c r="Q675" i="1"/>
  <c r="Q672" i="15" s="1"/>
  <c r="Q685" i="1"/>
  <c r="Q682" i="15" s="1"/>
  <c r="Q693" i="1"/>
  <c r="Q690" i="15" s="1"/>
  <c r="Q698" i="1"/>
  <c r="Q695" i="15" s="1"/>
  <c r="Q708" i="1"/>
  <c r="Q705" i="15" s="1"/>
  <c r="Q716" i="1"/>
  <c r="Q713" i="15" s="1"/>
  <c r="Q723" i="1"/>
  <c r="Q720" i="15" s="1"/>
  <c r="Q732" i="1"/>
  <c r="Q729" i="15" s="1"/>
  <c r="Q742" i="1"/>
  <c r="Q739" i="15" s="1"/>
  <c r="Q759" i="1"/>
  <c r="Q756" i="15" s="1"/>
  <c r="Q769" i="1"/>
  <c r="Q766" i="15" s="1"/>
  <c r="Q779" i="1"/>
  <c r="Q776" i="15" s="1"/>
  <c r="R26" i="1" l="1"/>
  <c r="R23" i="15" s="1"/>
  <c r="R215" i="1"/>
  <c r="R212" i="15" s="1"/>
  <c r="R199" i="1"/>
  <c r="R196" i="15" s="1"/>
  <c r="R45" i="1"/>
  <c r="R42" i="15" s="1"/>
  <c r="R136" i="1"/>
  <c r="R133" i="15" s="1"/>
  <c r="R353" i="1"/>
  <c r="R350" i="15" s="1"/>
  <c r="R323" i="1"/>
  <c r="R320" i="15" s="1"/>
  <c r="R381" i="1"/>
  <c r="R378" i="15" s="1"/>
  <c r="R369" i="1"/>
  <c r="R366" i="15" s="1"/>
  <c r="R159" i="1"/>
  <c r="R156" i="15" s="1"/>
  <c r="R358" i="1"/>
  <c r="R355" i="15" s="1"/>
  <c r="R675" i="1"/>
  <c r="R672" i="15" s="1"/>
  <c r="R525" i="1"/>
  <c r="R522" i="15" s="1"/>
  <c r="R560" i="1"/>
  <c r="R557" i="15" s="1"/>
  <c r="R448" i="1"/>
  <c r="R445" i="15" s="1"/>
  <c r="R346" i="1"/>
  <c r="R343" i="15" s="1"/>
  <c r="R665" i="1"/>
  <c r="R662" i="15" s="1"/>
  <c r="R546" i="1"/>
  <c r="R543" i="15" s="1"/>
  <c r="R429" i="1"/>
  <c r="R426" i="15" s="1"/>
  <c r="R337" i="1"/>
  <c r="R334" i="15" s="1"/>
  <c r="R128" i="1"/>
  <c r="R125" i="15" s="1"/>
  <c r="R779" i="1"/>
  <c r="R776" i="15" s="1"/>
  <c r="R655" i="1"/>
  <c r="R652" i="15" s="1"/>
  <c r="R540" i="1"/>
  <c r="R537" i="15" s="1"/>
  <c r="R411" i="1"/>
  <c r="R408" i="15" s="1"/>
  <c r="R330" i="1"/>
  <c r="R327" i="15" s="1"/>
  <c r="R36" i="1"/>
  <c r="R33" i="15" s="1"/>
  <c r="R568" i="1"/>
  <c r="R565" i="15" s="1"/>
  <c r="R457" i="1"/>
  <c r="R454" i="15" s="1"/>
  <c r="R534" i="1"/>
  <c r="R531" i="15" s="1"/>
  <c r="R575" i="1"/>
  <c r="R572" i="15" s="1"/>
  <c r="R742" i="1"/>
  <c r="R739" i="15" s="1"/>
  <c r="R638" i="1"/>
  <c r="R635" i="15" s="1"/>
  <c r="R398" i="1"/>
  <c r="R395" i="15" s="1"/>
  <c r="R314" i="1"/>
  <c r="R311" i="15" s="1"/>
  <c r="R101" i="1"/>
  <c r="R98" i="15" s="1"/>
  <c r="R62" i="1"/>
  <c r="R59" i="15" s="1"/>
  <c r="R118" i="1"/>
  <c r="R115" i="15" s="1"/>
  <c r="R732" i="1"/>
  <c r="R729" i="15" s="1"/>
  <c r="R630" i="1"/>
  <c r="R627" i="15" s="1"/>
  <c r="R520" i="1"/>
  <c r="R517" i="15" s="1"/>
  <c r="R308" i="1"/>
  <c r="R305" i="15" s="1"/>
  <c r="R188" i="1"/>
  <c r="R185" i="15" s="1"/>
  <c r="R15" i="1"/>
  <c r="R12" i="15" s="1"/>
  <c r="R463" i="1"/>
  <c r="R460" i="15" s="1"/>
  <c r="R110" i="1"/>
  <c r="R107" i="15" s="1"/>
  <c r="R723" i="1"/>
  <c r="R720" i="15" s="1"/>
  <c r="R625" i="1"/>
  <c r="R622" i="15" s="1"/>
  <c r="R510" i="1"/>
  <c r="R507" i="15" s="1"/>
  <c r="R289" i="1"/>
  <c r="R286" i="15" s="1"/>
  <c r="R182" i="1"/>
  <c r="R179" i="15" s="1"/>
  <c r="R91" i="1"/>
  <c r="R88" i="15" s="1"/>
  <c r="R769" i="1"/>
  <c r="R766" i="15" s="1"/>
  <c r="R716" i="1"/>
  <c r="R713" i="15" s="1"/>
  <c r="R613" i="1"/>
  <c r="R610" i="15" s="1"/>
  <c r="R502" i="1"/>
  <c r="R499" i="15" s="1"/>
  <c r="R274" i="1"/>
  <c r="R271" i="15" s="1"/>
  <c r="R177" i="1"/>
  <c r="R174" i="15" s="1"/>
  <c r="R82" i="1"/>
  <c r="R79" i="15" s="1"/>
  <c r="R685" i="1"/>
  <c r="R682" i="15" s="1"/>
  <c r="R52" i="1"/>
  <c r="R49" i="15" s="1"/>
  <c r="R649" i="1"/>
  <c r="R646" i="15" s="1"/>
  <c r="R759" i="1"/>
  <c r="R756" i="15" s="1"/>
  <c r="R708" i="1"/>
  <c r="R705" i="15" s="1"/>
  <c r="R607" i="1"/>
  <c r="R604" i="15" s="1"/>
  <c r="R492" i="1"/>
  <c r="R489" i="15" s="1"/>
  <c r="R263" i="1"/>
  <c r="R260" i="15" s="1"/>
  <c r="R167" i="1"/>
  <c r="R164" i="15" s="1"/>
  <c r="R74" i="1"/>
  <c r="R71" i="15" s="1"/>
  <c r="R148" i="1"/>
  <c r="R145" i="15" s="1"/>
  <c r="R228" i="1"/>
  <c r="R225" i="15" s="1"/>
  <c r="R405" i="1"/>
  <c r="R402" i="15" s="1"/>
  <c r="R648" i="1"/>
  <c r="R645" i="15" s="1"/>
  <c r="R698" i="1"/>
  <c r="R695" i="15" s="1"/>
  <c r="R597" i="1"/>
  <c r="R594" i="15" s="1"/>
  <c r="R478" i="1"/>
  <c r="R475" i="15" s="1"/>
  <c r="R252" i="1"/>
  <c r="R249" i="15" s="1"/>
  <c r="R208" i="1"/>
  <c r="R205" i="15" s="1"/>
  <c r="R693" i="1"/>
  <c r="R690" i="15" s="1"/>
  <c r="R584" i="1"/>
  <c r="R581" i="15" s="1"/>
  <c r="R472" i="1"/>
  <c r="R469" i="15" s="1"/>
  <c r="R242" i="1"/>
  <c r="R239" i="15" s="1"/>
  <c r="R66" i="1"/>
  <c r="R63" i="15" s="1"/>
  <c r="AD13" i="15" l="1" a="1"/>
  <c r="AD13" i="15" s="1"/>
  <c r="G20" i="13" s="1"/>
  <c r="AD7" i="15" a="1"/>
  <c r="AD7" i="15" s="1"/>
  <c r="G14" i="13" s="1"/>
  <c r="AD11" i="15" a="1"/>
  <c r="AD11" i="15" s="1"/>
  <c r="G18" i="13" s="1"/>
  <c r="AD6" i="15" a="1"/>
  <c r="AD6" i="15" s="1"/>
  <c r="AD12" i="15" a="1"/>
  <c r="AD12" i="15" s="1"/>
  <c r="G19" i="13" s="1"/>
  <c r="AD8" i="15" a="1"/>
  <c r="AD8" i="15" s="1"/>
  <c r="G15" i="13" s="1"/>
  <c r="AD9" i="15" a="1"/>
  <c r="AD9" i="15" s="1"/>
  <c r="G16" i="13" s="1"/>
  <c r="AD10" i="15" a="1"/>
  <c r="AD10" i="15" s="1"/>
  <c r="G17" i="13" s="1"/>
  <c r="L7" i="12"/>
  <c r="M7" i="12" s="1"/>
  <c r="L89" i="12"/>
  <c r="M89" i="12" s="1"/>
  <c r="L43" i="12"/>
  <c r="M43" i="12" s="1"/>
  <c r="L67" i="12"/>
  <c r="M67" i="12" s="1"/>
  <c r="L41" i="12"/>
  <c r="M41" i="12" s="1"/>
  <c r="L86" i="12"/>
  <c r="M86" i="12" s="1"/>
  <c r="L29" i="12"/>
  <c r="M29" i="12" s="1"/>
  <c r="L8" i="12"/>
  <c r="M8" i="12" s="1"/>
  <c r="L75" i="12"/>
  <c r="M75" i="12" s="1"/>
  <c r="L6" i="12"/>
  <c r="L53" i="12"/>
  <c r="M53" i="12" s="1"/>
  <c r="L27" i="12"/>
  <c r="M27" i="12" s="1"/>
  <c r="L62" i="12"/>
  <c r="M62" i="12" s="1"/>
  <c r="L93" i="12"/>
  <c r="M93" i="12" s="1"/>
  <c r="L91" i="12"/>
  <c r="M91" i="12" s="1"/>
  <c r="L61" i="12"/>
  <c r="M61" i="12" s="1"/>
  <c r="L39" i="12"/>
  <c r="M39" i="12" s="1"/>
  <c r="L14" i="12"/>
  <c r="M14" i="12" s="1"/>
  <c r="L83" i="12"/>
  <c r="M83" i="12" s="1"/>
  <c r="L94" i="12"/>
  <c r="M94" i="12" s="1"/>
  <c r="L37" i="12"/>
  <c r="M37" i="12" s="1"/>
  <c r="L48" i="12"/>
  <c r="M48" i="12" s="1"/>
  <c r="L80" i="12"/>
  <c r="M80" i="12" s="1"/>
  <c r="L23" i="12"/>
  <c r="M23" i="12" s="1"/>
  <c r="L46" i="12"/>
  <c r="M46" i="12" s="1"/>
  <c r="L57" i="12"/>
  <c r="M57" i="12" s="1"/>
  <c r="L31" i="12"/>
  <c r="M31" i="12" s="1"/>
  <c r="L96" i="12"/>
  <c r="M96" i="12" s="1"/>
  <c r="L15" i="12"/>
  <c r="M15" i="12" s="1"/>
  <c r="L72" i="12"/>
  <c r="M72" i="12" s="1"/>
  <c r="L76" i="12"/>
  <c r="M76" i="12" s="1"/>
  <c r="L38" i="12"/>
  <c r="M38" i="12" s="1"/>
  <c r="L78" i="12"/>
  <c r="M78" i="12" s="1"/>
  <c r="L40" i="12"/>
  <c r="M40" i="12" s="1"/>
  <c r="L56" i="12"/>
  <c r="M56" i="12" s="1"/>
  <c r="L44" i="12"/>
  <c r="M44" i="12" s="1"/>
  <c r="L12" i="12"/>
  <c r="M12" i="12" s="1"/>
  <c r="L10" i="12"/>
  <c r="M10" i="12" s="1"/>
  <c r="L50" i="12"/>
  <c r="M50" i="12" s="1"/>
  <c r="L95" i="12"/>
  <c r="M95" i="12" s="1"/>
  <c r="L34" i="12"/>
  <c r="M34" i="12" s="1"/>
  <c r="L36" i="12"/>
  <c r="M36" i="12" s="1"/>
  <c r="L85" i="12"/>
  <c r="M85" i="12" s="1"/>
  <c r="L81" i="12"/>
  <c r="M81" i="12" s="1"/>
  <c r="L69" i="12"/>
  <c r="M69" i="12" s="1"/>
  <c r="L74" i="12"/>
  <c r="M74" i="12" s="1"/>
  <c r="L71" i="12"/>
  <c r="M71" i="12" s="1"/>
  <c r="L22" i="12"/>
  <c r="M22" i="12" s="1"/>
  <c r="L70" i="12"/>
  <c r="M70" i="12" s="1"/>
  <c r="L82" i="12"/>
  <c r="M82" i="12" s="1"/>
  <c r="L90" i="12"/>
  <c r="M90" i="12" s="1"/>
  <c r="L79" i="12"/>
  <c r="M79" i="12" s="1"/>
  <c r="L77" i="12"/>
  <c r="M77" i="12" s="1"/>
  <c r="L47" i="12"/>
  <c r="M47" i="12" s="1"/>
  <c r="L42" i="12"/>
  <c r="M42" i="12" s="1"/>
  <c r="L25" i="12"/>
  <c r="M25" i="12" s="1"/>
  <c r="L54" i="12"/>
  <c r="M54" i="12" s="1"/>
  <c r="L88" i="12"/>
  <c r="M88" i="12" s="1"/>
  <c r="L65" i="12"/>
  <c r="M65" i="12" s="1"/>
  <c r="L63" i="12"/>
  <c r="M63" i="12" s="1"/>
  <c r="L33" i="12"/>
  <c r="M33" i="12" s="1"/>
  <c r="L11" i="12"/>
  <c r="M11" i="12" s="1"/>
  <c r="L26" i="12"/>
  <c r="M26" i="12" s="1"/>
  <c r="L18" i="12"/>
  <c r="M18" i="12" s="1"/>
  <c r="L51" i="12"/>
  <c r="M51" i="12" s="1"/>
  <c r="L49" i="12"/>
  <c r="M49" i="12" s="1"/>
  <c r="L19" i="12"/>
  <c r="M19" i="12" s="1"/>
  <c r="L20" i="12"/>
  <c r="M20" i="12" s="1"/>
  <c r="L73" i="12"/>
  <c r="M73" i="12" s="1"/>
  <c r="L35" i="12"/>
  <c r="M35" i="12" s="1"/>
  <c r="L55" i="12"/>
  <c r="M55" i="12" s="1"/>
  <c r="L32" i="12"/>
  <c r="M32" i="12" s="1"/>
  <c r="L45" i="12"/>
  <c r="M45" i="12" s="1"/>
  <c r="L21" i="12"/>
  <c r="M21" i="12" s="1"/>
  <c r="L13" i="12"/>
  <c r="M13" i="12" s="1"/>
  <c r="L66" i="12"/>
  <c r="M66" i="12" s="1"/>
  <c r="L9" i="12"/>
  <c r="M9" i="12" s="1"/>
  <c r="L87" i="12"/>
  <c r="M87" i="12" s="1"/>
  <c r="L52" i="12"/>
  <c r="M52" i="12" s="1"/>
  <c r="L92" i="12"/>
  <c r="M92" i="12" s="1"/>
  <c r="L68" i="12"/>
  <c r="M68" i="12" s="1"/>
  <c r="L84" i="12"/>
  <c r="M84" i="12" s="1"/>
  <c r="L58" i="12"/>
  <c r="M58" i="12" s="1"/>
  <c r="L60" i="12"/>
  <c r="M60" i="12" s="1"/>
  <c r="L24" i="12"/>
  <c r="M24" i="12" s="1"/>
  <c r="L64" i="12"/>
  <c r="M64" i="12" s="1"/>
  <c r="L59" i="12"/>
  <c r="M59" i="12" s="1"/>
  <c r="L28" i="12"/>
  <c r="M28" i="12" s="1"/>
  <c r="L30" i="12"/>
  <c r="M30" i="12" s="1"/>
  <c r="L17" i="12"/>
  <c r="M17" i="12" s="1"/>
  <c r="L16" i="12"/>
  <c r="M16" i="12" s="1"/>
  <c r="M6" i="12" l="1"/>
  <c r="O9" i="13" s="1"/>
  <c r="N9" i="13"/>
  <c r="G13" i="13"/>
  <c r="G33" i="13" s="1"/>
  <c r="L97" i="12"/>
  <c r="Q46" i="1"/>
  <c r="Q43" i="15" s="1"/>
  <c r="Q235" i="1"/>
  <c r="Q232" i="15" s="1"/>
  <c r="Q50" i="1"/>
  <c r="Q47" i="15" s="1"/>
  <c r="Q268" i="1"/>
  <c r="Q265" i="15" s="1"/>
  <c r="Q279" i="1"/>
  <c r="Q276" i="15" s="1"/>
  <c r="Q311" i="1"/>
  <c r="Q308" i="15" s="1"/>
  <c r="Q38" i="1"/>
  <c r="Q35" i="15" s="1"/>
  <c r="Q247" i="1"/>
  <c r="Q244" i="15" s="1"/>
  <c r="Q376" i="1"/>
  <c r="Q373" i="15" s="1"/>
  <c r="Q30" i="1"/>
  <c r="Q27" i="15" s="1"/>
  <c r="Q387" i="1"/>
  <c r="Q384" i="15" s="1"/>
  <c r="Q218" i="1"/>
  <c r="Q215" i="15" s="1"/>
  <c r="Q367" i="1"/>
  <c r="Q364" i="15" s="1"/>
  <c r="Q123" i="1"/>
  <c r="Q120" i="15" s="1"/>
  <c r="Q266" i="1"/>
  <c r="Q263" i="15" s="1"/>
  <c r="Q72" i="1"/>
  <c r="Q69" i="15" s="1"/>
  <c r="Q275" i="1"/>
  <c r="Q272" i="15" s="1"/>
  <c r="Q132" i="1"/>
  <c r="Q129" i="15" s="1"/>
  <c r="Q192" i="1"/>
  <c r="Q189" i="15" s="1"/>
  <c r="Q385" i="1"/>
  <c r="Q382" i="15" s="1"/>
  <c r="Q335" i="1"/>
  <c r="Q332" i="15" s="1"/>
  <c r="Q61" i="1"/>
  <c r="Q58" i="15" s="1"/>
  <c r="Q250" i="1"/>
  <c r="Q247" i="15" s="1"/>
  <c r="Q342" i="1"/>
  <c r="Q339" i="15" s="1"/>
  <c r="Q85" i="1"/>
  <c r="Q82" i="15" s="1"/>
  <c r="Q116" i="1"/>
  <c r="Q113" i="15" s="1"/>
  <c r="Q174" i="1"/>
  <c r="Q171" i="15" s="1"/>
  <c r="Q280" i="1"/>
  <c r="Q277" i="15" s="1"/>
  <c r="Q18" i="1"/>
  <c r="Q15" i="15" s="1"/>
  <c r="Q146" i="1"/>
  <c r="Q143" i="15" s="1"/>
  <c r="Q162" i="1"/>
  <c r="Q159" i="15" s="1"/>
  <c r="Q304" i="1"/>
  <c r="Q301" i="15" s="1"/>
  <c r="Q249" i="1"/>
  <c r="Q246" i="15" s="1"/>
  <c r="Q320" i="1"/>
  <c r="Q317" i="15" s="1"/>
  <c r="Q22" i="1"/>
  <c r="Q19" i="15" s="1"/>
  <c r="Q59" i="1"/>
  <c r="Q56" i="15" s="1"/>
  <c r="Q87" i="1"/>
  <c r="Q84" i="15" s="1"/>
  <c r="Q260" i="1"/>
  <c r="Q257" i="15" s="1"/>
  <c r="Q186" i="1"/>
  <c r="Q183" i="15" s="1"/>
  <c r="Q286" i="1"/>
  <c r="Q283" i="15" s="1"/>
  <c r="Q19" i="1"/>
  <c r="Q16" i="15" s="1"/>
  <c r="Q214" i="1"/>
  <c r="Q211" i="15" s="1"/>
  <c r="Q160" i="1"/>
  <c r="Q157" i="15" s="1"/>
  <c r="Q225" i="1"/>
  <c r="Q222" i="15" s="1"/>
  <c r="Q365" i="1"/>
  <c r="Q362" i="15" s="1"/>
  <c r="Q20" i="1"/>
  <c r="Q17" i="15" s="1"/>
  <c r="Q142" i="1"/>
  <c r="Q139" i="15" s="1"/>
  <c r="Q234" i="1"/>
  <c r="Q231" i="15" s="1"/>
  <c r="Q40" i="1"/>
  <c r="Q37" i="15" s="1"/>
  <c r="Q394" i="1"/>
  <c r="Q391" i="15" s="1"/>
  <c r="Q117" i="1"/>
  <c r="Q114" i="15" s="1"/>
  <c r="Q400" i="1"/>
  <c r="Q397" i="15" s="1"/>
  <c r="Q426" i="1"/>
  <c r="Q423" i="15" s="1"/>
  <c r="Q198" i="1"/>
  <c r="Q195" i="15" s="1"/>
  <c r="Q185" i="1"/>
  <c r="Q182" i="15" s="1"/>
  <c r="Q93" i="1"/>
  <c r="Q90" i="15" s="1"/>
  <c r="Q291" i="1"/>
  <c r="Q288" i="15" s="1"/>
  <c r="Q224" i="1"/>
  <c r="Q221" i="15" s="1"/>
  <c r="Q380" i="1"/>
  <c r="Q377" i="15" s="1"/>
  <c r="Q169" i="1"/>
  <c r="Q166" i="15" s="1"/>
  <c r="Q267" i="1"/>
  <c r="Q264" i="15" s="1"/>
  <c r="Q392" i="1"/>
  <c r="Q389" i="15" s="1"/>
  <c r="Q140" i="1"/>
  <c r="Q137" i="15" s="1"/>
  <c r="Q290" i="1"/>
  <c r="Q287" i="15" s="1"/>
  <c r="Q293" i="1"/>
  <c r="Q290" i="15" s="1"/>
  <c r="Q120" i="1"/>
  <c r="Q117" i="15" s="1"/>
  <c r="Q105" i="1"/>
  <c r="Q102" i="15" s="1"/>
  <c r="Q71" i="1"/>
  <c r="Q68" i="15" s="1"/>
  <c r="Q327" i="1"/>
  <c r="Q324" i="15" s="1"/>
  <c r="Q240" i="1"/>
  <c r="Q237" i="15" s="1"/>
  <c r="Q131" i="1"/>
  <c r="Q128" i="15" s="1"/>
  <c r="Q407" i="1"/>
  <c r="Q404" i="15" s="1"/>
  <c r="Q216" i="1"/>
  <c r="Q213" i="15" s="1"/>
  <c r="Q211" i="1"/>
  <c r="Q208" i="15" s="1"/>
  <c r="Q172" i="1"/>
  <c r="Q169" i="15" s="1"/>
  <c r="Q303" i="1"/>
  <c r="Q300" i="15" s="1"/>
  <c r="Q390" i="1"/>
  <c r="Q387" i="15" s="1"/>
  <c r="Q229" i="1"/>
  <c r="Q226" i="15" s="1"/>
  <c r="Q189" i="1"/>
  <c r="Q186" i="15" s="1"/>
  <c r="Q427" i="1"/>
  <c r="Q424" i="15" s="1"/>
  <c r="Q281" i="1"/>
  <c r="Q278" i="15" s="1"/>
  <c r="Q133" i="1"/>
  <c r="Q130" i="15" s="1"/>
  <c r="Q78" i="1"/>
  <c r="Q75" i="15" s="1"/>
  <c r="Q51" i="1"/>
  <c r="Q48" i="15" s="1"/>
  <c r="Q73" i="1"/>
  <c r="Q70" i="15" s="1"/>
  <c r="Q340" i="1"/>
  <c r="Q337" i="15" s="1"/>
  <c r="Q254" i="1"/>
  <c r="Q251" i="15" s="1"/>
  <c r="Q372" i="1"/>
  <c r="Q369" i="15" s="1"/>
  <c r="Q296" i="1"/>
  <c r="Q293" i="15" s="1"/>
  <c r="Q284" i="1"/>
  <c r="Q281" i="15" s="1"/>
  <c r="Q13" i="1"/>
  <c r="Q10" i="15" s="1"/>
  <c r="Q191" i="1"/>
  <c r="Q188" i="15" s="1"/>
  <c r="Q341" i="1"/>
  <c r="Q338" i="15" s="1"/>
  <c r="Q238" i="1"/>
  <c r="Q235" i="15" s="1"/>
  <c r="Q344" i="1"/>
  <c r="Q341" i="15" s="1"/>
  <c r="Q135" i="1"/>
  <c r="Q132" i="15" s="1"/>
  <c r="Q295" i="1"/>
  <c r="Q292" i="15" s="1"/>
  <c r="Q147" i="1"/>
  <c r="Q144" i="15" s="1"/>
  <c r="Q354" i="1"/>
  <c r="Q351" i="15" s="1"/>
  <c r="Q373" i="1"/>
  <c r="Q370" i="15" s="1"/>
  <c r="Q278" i="1"/>
  <c r="Q275" i="15" s="1"/>
  <c r="Q94" i="1"/>
  <c r="Q91" i="15" s="1"/>
  <c r="Q65" i="1"/>
  <c r="Q62" i="15" s="1"/>
  <c r="Q258" i="1"/>
  <c r="Q255" i="15" s="1"/>
  <c r="Q12" i="1"/>
  <c r="Q9" i="15" s="1"/>
  <c r="Q9" i="1"/>
  <c r="Q355" i="1"/>
  <c r="Q352" i="15" s="1"/>
  <c r="Q119" i="1"/>
  <c r="Q116" i="15" s="1"/>
  <c r="Q366" i="1"/>
  <c r="Q363" i="15" s="1"/>
  <c r="Q99" i="1"/>
  <c r="Q96" i="15" s="1"/>
  <c r="Q256" i="1"/>
  <c r="Q253" i="15" s="1"/>
  <c r="Q25" i="1"/>
  <c r="Q22" i="15" s="1"/>
  <c r="Q86" i="1"/>
  <c r="Q83" i="15" s="1"/>
  <c r="Q236" i="1"/>
  <c r="Q233" i="15" s="1"/>
  <c r="Q24" i="1"/>
  <c r="Q21" i="15" s="1"/>
  <c r="Q301" i="1"/>
  <c r="Q298" i="15" s="1"/>
  <c r="Q413" i="1"/>
  <c r="Q410" i="15" s="1"/>
  <c r="Q350" i="1"/>
  <c r="Q347" i="15" s="1"/>
  <c r="Q16" i="1"/>
  <c r="Q13" i="15" s="1"/>
  <c r="Q245" i="1"/>
  <c r="Q242" i="15" s="1"/>
  <c r="Q332" i="1"/>
  <c r="Q329" i="15" s="1"/>
  <c r="Q288" i="1"/>
  <c r="Q285" i="15" s="1"/>
  <c r="Q261" i="1"/>
  <c r="Q258" i="15" s="1"/>
  <c r="Q67" i="1"/>
  <c r="Q64" i="15" s="1"/>
  <c r="Q312" i="1"/>
  <c r="Q309" i="15" s="1"/>
  <c r="Q322" i="1"/>
  <c r="Q319" i="15" s="1"/>
  <c r="Q203" i="1"/>
  <c r="Q200" i="15" s="1"/>
  <c r="Q14" i="1"/>
  <c r="Q11" i="15" s="1"/>
  <c r="Q227" i="1"/>
  <c r="Q224" i="15" s="1"/>
  <c r="Q360" i="1"/>
  <c r="Q357" i="15" s="1"/>
  <c r="Q150" i="1"/>
  <c r="Q147" i="15" s="1"/>
  <c r="Q309" i="1"/>
  <c r="Q306" i="15" s="1"/>
  <c r="Q84" i="1"/>
  <c r="Q81" i="15" s="1"/>
  <c r="Q222" i="1"/>
  <c r="Q219" i="15" s="1"/>
  <c r="Q210" i="1"/>
  <c r="Q207" i="15" s="1"/>
  <c r="Q221" i="1"/>
  <c r="Q218" i="15" s="1"/>
  <c r="Q415" i="1"/>
  <c r="Q412" i="15" s="1"/>
  <c r="Q35" i="1"/>
  <c r="Q32" i="15" s="1"/>
  <c r="Q57" i="1"/>
  <c r="Q54" i="15" s="1"/>
  <c r="Q127" i="1"/>
  <c r="Q124" i="15" s="1"/>
  <c r="Q336" i="1"/>
  <c r="Q333" i="15" s="1"/>
  <c r="Q374" i="1"/>
  <c r="Q371" i="15" s="1"/>
  <c r="Q179" i="1"/>
  <c r="Q176" i="15" s="1"/>
  <c r="Q173" i="1"/>
  <c r="Q170" i="15" s="1"/>
  <c r="Q139" i="1"/>
  <c r="Q136" i="15" s="1"/>
  <c r="Q270" i="1"/>
  <c r="Q267" i="15" s="1"/>
  <c r="Q359" i="1"/>
  <c r="Q356" i="15" s="1"/>
  <c r="Q158" i="1"/>
  <c r="Q155" i="15" s="1"/>
  <c r="Q338" i="1"/>
  <c r="Q335" i="15" s="1"/>
  <c r="Q371" i="1"/>
  <c r="Q368" i="15" s="1"/>
  <c r="Q42" i="1"/>
  <c r="Q39" i="15" s="1"/>
  <c r="Q283" i="1"/>
  <c r="Q280" i="15" s="1"/>
  <c r="Q379" i="1"/>
  <c r="Q376" i="15" s="1"/>
  <c r="Q425" i="1"/>
  <c r="Q422" i="15" s="1"/>
  <c r="Q232" i="1"/>
  <c r="Q229" i="15" s="1"/>
  <c r="Q156" i="1"/>
  <c r="Q153" i="15" s="1"/>
  <c r="Q90" i="1"/>
  <c r="Q87" i="15" s="1"/>
  <c r="Q393" i="1"/>
  <c r="Q390" i="15" s="1"/>
  <c r="Q63" i="1"/>
  <c r="Q60" i="15" s="1"/>
  <c r="Q31" i="1"/>
  <c r="Q28" i="15" s="1"/>
  <c r="Q420" i="1"/>
  <c r="Q417" i="15" s="1"/>
  <c r="Q47" i="1"/>
  <c r="Q44" i="15" s="1"/>
  <c r="Q297" i="1"/>
  <c r="Q294" i="15" s="1"/>
  <c r="Q75" i="1"/>
  <c r="Q72" i="15" s="1"/>
  <c r="Q83" i="1"/>
  <c r="Q80" i="15" s="1"/>
  <c r="Q424" i="1"/>
  <c r="Q421" i="15" s="1"/>
  <c r="Q410" i="1"/>
  <c r="Q407" i="15" s="1"/>
  <c r="Q95" i="1"/>
  <c r="Q92" i="15" s="1"/>
  <c r="Q209" i="1"/>
  <c r="Q206" i="15" s="1"/>
  <c r="Q196" i="1"/>
  <c r="Q193" i="15" s="1"/>
  <c r="Q170" i="1"/>
  <c r="Q167" i="15" s="1"/>
  <c r="Q277" i="1"/>
  <c r="Q274" i="15" s="1"/>
  <c r="Q112" i="1"/>
  <c r="Q109" i="15" s="1"/>
  <c r="Q153" i="1"/>
  <c r="Q150" i="15" s="1"/>
  <c r="Q305" i="1"/>
  <c r="Q302" i="15" s="1"/>
  <c r="Q391" i="1"/>
  <c r="Q388" i="15" s="1"/>
  <c r="Q382" i="1"/>
  <c r="Q379" i="15" s="1"/>
  <c r="Q163" i="1"/>
  <c r="Q160" i="15" s="1"/>
  <c r="Q28" i="1"/>
  <c r="Q25" i="15" s="1"/>
  <c r="Q397" i="1"/>
  <c r="Q394" i="15" s="1"/>
  <c r="Q70" i="1"/>
  <c r="Q67" i="15" s="1"/>
  <c r="Q294" i="1"/>
  <c r="Q291" i="15" s="1"/>
  <c r="Q272" i="1"/>
  <c r="Q269" i="15" s="1"/>
  <c r="Q257" i="1"/>
  <c r="Q254" i="15" s="1"/>
  <c r="Q343" i="1"/>
  <c r="Q340" i="15" s="1"/>
  <c r="Q92" i="1"/>
  <c r="Q89" i="15" s="1"/>
  <c r="Q244" i="1"/>
  <c r="Q241" i="15" s="1"/>
  <c r="Q176" i="1"/>
  <c r="Q173" i="15" s="1"/>
  <c r="Q307" i="1"/>
  <c r="Q304" i="15" s="1"/>
  <c r="Q317" i="1"/>
  <c r="Q314" i="15" s="1"/>
  <c r="Q102" i="1"/>
  <c r="Q99" i="15" s="1"/>
  <c r="Q339" i="1"/>
  <c r="Q336" i="15" s="1"/>
  <c r="Q282" i="1"/>
  <c r="Q279" i="15" s="1"/>
  <c r="Q271" i="1"/>
  <c r="Q268" i="15" s="1"/>
  <c r="Q423" i="1"/>
  <c r="Q420" i="15" s="1"/>
  <c r="Q23" i="1"/>
  <c r="Q20" i="15" s="1"/>
  <c r="Q21" i="1"/>
  <c r="Q18" i="15" s="1"/>
  <c r="Q243" i="1"/>
  <c r="Q240" i="15" s="1"/>
  <c r="Q171" i="1"/>
  <c r="Q168" i="15" s="1"/>
  <c r="Q157" i="1"/>
  <c r="Q154" i="15" s="1"/>
  <c r="Q49" i="1"/>
  <c r="Q46" i="15" s="1"/>
  <c r="Q10" i="1"/>
  <c r="Q7" i="15" s="1"/>
  <c r="Q115" i="1"/>
  <c r="Q112" i="15" s="1"/>
  <c r="Q223" i="1"/>
  <c r="Q220" i="15" s="1"/>
  <c r="Q27" i="1"/>
  <c r="Q24" i="15" s="1"/>
  <c r="Q56" i="1"/>
  <c r="Q53" i="15" s="1"/>
  <c r="Q273" i="1"/>
  <c r="Q270" i="15" s="1"/>
  <c r="Q149" i="1"/>
  <c r="Q146" i="15" s="1"/>
  <c r="Q145" i="1"/>
  <c r="Q142" i="15" s="1"/>
  <c r="Q399" i="1"/>
  <c r="Q396" i="15" s="1"/>
  <c r="Q206" i="1"/>
  <c r="Q203" i="15" s="1"/>
  <c r="Q361" i="1"/>
  <c r="Q358" i="15" s="1"/>
  <c r="Q428" i="1"/>
  <c r="Q425" i="15" s="1"/>
  <c r="Q48" i="1"/>
  <c r="Q45" i="15" s="1"/>
  <c r="Q98" i="1"/>
  <c r="Q95" i="15" s="1"/>
  <c r="Q315" i="1"/>
  <c r="Q312" i="15" s="1"/>
  <c r="Q144" i="1"/>
  <c r="Q141" i="15" s="1"/>
  <c r="Q141" i="1"/>
  <c r="Q138" i="15" s="1"/>
  <c r="Q104" i="1"/>
  <c r="Q101" i="15" s="1"/>
  <c r="Q239" i="1"/>
  <c r="Q236" i="15" s="1"/>
  <c r="Q331" i="1"/>
  <c r="Q328" i="15" s="1"/>
  <c r="Q155" i="1"/>
  <c r="Q152" i="15" s="1"/>
  <c r="Q418" i="1"/>
  <c r="Q415" i="15" s="1"/>
  <c r="Q306" i="1"/>
  <c r="Q303" i="15" s="1"/>
  <c r="Q194" i="1"/>
  <c r="Q191" i="15" s="1"/>
  <c r="Q41" i="1"/>
  <c r="Q38" i="15" s="1"/>
  <c r="Q421" i="1"/>
  <c r="Q418" i="15" s="1"/>
  <c r="Q395" i="1"/>
  <c r="Q392" i="15" s="1"/>
  <c r="Q44" i="1"/>
  <c r="Q41" i="15" s="1"/>
  <c r="Q100" i="1"/>
  <c r="Q97" i="15" s="1"/>
  <c r="Q326" i="1"/>
  <c r="Q323" i="15" s="1"/>
  <c r="Q125" i="1"/>
  <c r="Q122" i="15" s="1"/>
  <c r="Q220" i="1"/>
  <c r="Q217" i="15" s="1"/>
  <c r="Q138" i="1"/>
  <c r="Q135" i="15" s="1"/>
  <c r="Q32" i="1"/>
  <c r="Q29" i="15" s="1"/>
  <c r="Q352" i="1"/>
  <c r="Q349" i="15" s="1"/>
  <c r="Q195" i="1"/>
  <c r="Q192" i="15" s="1"/>
  <c r="Q53" i="1"/>
  <c r="Q50" i="15" s="1"/>
  <c r="Q241" i="1"/>
  <c r="Q238" i="15" s="1"/>
  <c r="Q329" i="1"/>
  <c r="Q326" i="15" s="1"/>
  <c r="Q404" i="1"/>
  <c r="Q401" i="15" s="1"/>
  <c r="Q363" i="1"/>
  <c r="Q360" i="15" s="1"/>
  <c r="Q251" i="1"/>
  <c r="Q248" i="15" s="1"/>
  <c r="Q103" i="1"/>
  <c r="Q100" i="15" s="1"/>
  <c r="Q202" i="1"/>
  <c r="Q199" i="15" s="1"/>
  <c r="Q129" i="1"/>
  <c r="Q126" i="15" s="1"/>
  <c r="Q378" i="1"/>
  <c r="Q375" i="15" s="1"/>
  <c r="Q384" i="1"/>
  <c r="Q381" i="15" s="1"/>
  <c r="Q403" i="1"/>
  <c r="Q400" i="15" s="1"/>
  <c r="Q219" i="1"/>
  <c r="Q216" i="15" s="1"/>
  <c r="Q122" i="1"/>
  <c r="Q119" i="15" s="1"/>
  <c r="Q285" i="1"/>
  <c r="Q282" i="15" s="1"/>
  <c r="Q114" i="1"/>
  <c r="Q111" i="15" s="1"/>
  <c r="Q106" i="1"/>
  <c r="Q103" i="15" s="1"/>
  <c r="Q34" i="1"/>
  <c r="Q31" i="15" s="1"/>
  <c r="Q200" i="1"/>
  <c r="Q197" i="15" s="1"/>
  <c r="Q302" i="1"/>
  <c r="Q299" i="15" s="1"/>
  <c r="Q402" i="1"/>
  <c r="Q399" i="15" s="1"/>
  <c r="Q37" i="1"/>
  <c r="Q34" i="15" s="1"/>
  <c r="Q60" i="1"/>
  <c r="Q57" i="15" s="1"/>
  <c r="Q333" i="1"/>
  <c r="Q330" i="15" s="1"/>
  <c r="Q187" i="1"/>
  <c r="Q184" i="15" s="1"/>
  <c r="Q175" i="1"/>
  <c r="Q172" i="15" s="1"/>
  <c r="Q248" i="1"/>
  <c r="Q245" i="15" s="1"/>
  <c r="Q207" i="1"/>
  <c r="Q204" i="15" s="1"/>
  <c r="Q231" i="1"/>
  <c r="Q228" i="15" s="1"/>
  <c r="Q109" i="1"/>
  <c r="Q106" i="15" s="1"/>
  <c r="Q168" i="1"/>
  <c r="Q165" i="15" s="1"/>
  <c r="Q201" i="1"/>
  <c r="Q198" i="15" s="1"/>
  <c r="Q161" i="1"/>
  <c r="Q158" i="15" s="1"/>
  <c r="Q29" i="1"/>
  <c r="Q26" i="15" s="1"/>
  <c r="Q226" i="1"/>
  <c r="Q223" i="15" s="1"/>
  <c r="Q408" i="1"/>
  <c r="Q405" i="15" s="1"/>
  <c r="Q80" i="1"/>
  <c r="Q77" i="15" s="1"/>
  <c r="Q178" i="1"/>
  <c r="Q175" i="15" s="1"/>
  <c r="Q349" i="1"/>
  <c r="Q346" i="15" s="1"/>
  <c r="Q64" i="1"/>
  <c r="Q61" i="15" s="1"/>
  <c r="Q76" i="1"/>
  <c r="Q73" i="15" s="1"/>
  <c r="Q357" i="1"/>
  <c r="Q354" i="15" s="1"/>
  <c r="Q383" i="1"/>
  <c r="Q380" i="15" s="1"/>
  <c r="Q370" i="1"/>
  <c r="Q367" i="15" s="1"/>
  <c r="Q193" i="1"/>
  <c r="Q190" i="15" s="1"/>
  <c r="Q316" i="1"/>
  <c r="Q313" i="15" s="1"/>
  <c r="Q77" i="1"/>
  <c r="Q74" i="15" s="1"/>
  <c r="Q107" i="1"/>
  <c r="Q104" i="15" s="1"/>
  <c r="Q165" i="1"/>
  <c r="Q162" i="15" s="1"/>
  <c r="Q368" i="1"/>
  <c r="Q365" i="15" s="1"/>
  <c r="Q406" i="1"/>
  <c r="Q403" i="15" s="1"/>
  <c r="Q137" i="1"/>
  <c r="Q134" i="15" s="1"/>
  <c r="Q396" i="1"/>
  <c r="Q393" i="15" s="1"/>
  <c r="Q17" i="1"/>
  <c r="Q14" i="15" s="1"/>
  <c r="Q377" i="1"/>
  <c r="Q374" i="15" s="1"/>
  <c r="Q89" i="1"/>
  <c r="Q86" i="15" s="1"/>
  <c r="Q364" i="1"/>
  <c r="Q361" i="15" s="1"/>
  <c r="Q154" i="1"/>
  <c r="Q151" i="15" s="1"/>
  <c r="Q204" i="1"/>
  <c r="Q201" i="15" s="1"/>
  <c r="Q69" i="1"/>
  <c r="Q66" i="15" s="1"/>
  <c r="Q375" i="1"/>
  <c r="Q372" i="15" s="1"/>
  <c r="Q217" i="1"/>
  <c r="Q214" i="15" s="1"/>
  <c r="Q39" i="1"/>
  <c r="Q36" i="15" s="1"/>
  <c r="Q143" i="1"/>
  <c r="Q140" i="15" s="1"/>
  <c r="Q121" i="1"/>
  <c r="Q118" i="15" s="1"/>
  <c r="Q33" i="1"/>
  <c r="Q30" i="15" s="1"/>
  <c r="Q237" i="1"/>
  <c r="Q234" i="15" s="1"/>
  <c r="Q419" i="1"/>
  <c r="Q416" i="15" s="1"/>
  <c r="Q298" i="1"/>
  <c r="Q295" i="15" s="1"/>
  <c r="Q356" i="1"/>
  <c r="Q353" i="15" s="1"/>
  <c r="Q324" i="1"/>
  <c r="Q321" i="15" s="1"/>
  <c r="Q88" i="1"/>
  <c r="Q85" i="15" s="1"/>
  <c r="Q325" i="1"/>
  <c r="Q322" i="15" s="1"/>
  <c r="Q351" i="1"/>
  <c r="Q348" i="15" s="1"/>
  <c r="Q68" i="1"/>
  <c r="Q65" i="15" s="1"/>
  <c r="Q43" i="1"/>
  <c r="Q40" i="15" s="1"/>
  <c r="Q180" i="1"/>
  <c r="Q177" i="15" s="1"/>
  <c r="Q166" i="1"/>
  <c r="Q163" i="15" s="1"/>
  <c r="Q292" i="1"/>
  <c r="Q289" i="15" s="1"/>
  <c r="Q259" i="1"/>
  <c r="Q256" i="15" s="1"/>
  <c r="Q300" i="1"/>
  <c r="Q297" i="15" s="1"/>
  <c r="Q414" i="1"/>
  <c r="Q411" i="15" s="1"/>
  <c r="Q412" i="1"/>
  <c r="Q409" i="15" s="1"/>
  <c r="Q126" i="1"/>
  <c r="Q123" i="15" s="1"/>
  <c r="Q108" i="1"/>
  <c r="Q105" i="15" s="1"/>
  <c r="Q313" i="1"/>
  <c r="Q310" i="15" s="1"/>
  <c r="Q347" i="1"/>
  <c r="Q344" i="15" s="1"/>
  <c r="Q348" i="1"/>
  <c r="Q345" i="15" s="1"/>
  <c r="Q181" i="1"/>
  <c r="Q178" i="15" s="1"/>
  <c r="Q319" i="1"/>
  <c r="Q316" i="15" s="1"/>
  <c r="Q113" i="1"/>
  <c r="Q110" i="15" s="1"/>
  <c r="Q401" i="1"/>
  <c r="Q398" i="15" s="1"/>
  <c r="Q409" i="1"/>
  <c r="Q406" i="15" s="1"/>
  <c r="Q164" i="1"/>
  <c r="Q161" i="15" s="1"/>
  <c r="Q389" i="1"/>
  <c r="Q386" i="15" s="1"/>
  <c r="Q233" i="1"/>
  <c r="Q230" i="15" s="1"/>
  <c r="Q321" i="1"/>
  <c r="Q318" i="15" s="1"/>
  <c r="Q334" i="1"/>
  <c r="Q331" i="15" s="1"/>
  <c r="Q264" i="1"/>
  <c r="Q261" i="15" s="1"/>
  <c r="Q190" i="1"/>
  <c r="Q187" i="15" s="1"/>
  <c r="Q54" i="1"/>
  <c r="Q51" i="15" s="1"/>
  <c r="Q124" i="1"/>
  <c r="Q121" i="15" s="1"/>
  <c r="Q97" i="1"/>
  <c r="Q94" i="15" s="1"/>
  <c r="Q386" i="1"/>
  <c r="Q383" i="15" s="1"/>
  <c r="Q276" i="1"/>
  <c r="Q273" i="15" s="1"/>
  <c r="Q362" i="1"/>
  <c r="Q359" i="15" s="1"/>
  <c r="Q388" i="1"/>
  <c r="Q385" i="15" s="1"/>
  <c r="Q152" i="1"/>
  <c r="Q149" i="15" s="1"/>
  <c r="Q11" i="1"/>
  <c r="Q8" i="15" s="1"/>
  <c r="Q130" i="1"/>
  <c r="Q127" i="15" s="1"/>
  <c r="Q205" i="1"/>
  <c r="Q202" i="15" s="1"/>
  <c r="Q253" i="1"/>
  <c r="Q250" i="15" s="1"/>
  <c r="Q269" i="1"/>
  <c r="Q266" i="15" s="1"/>
  <c r="Q417" i="1"/>
  <c r="Q414" i="15" s="1"/>
  <c r="Q310" i="1"/>
  <c r="Q307" i="15" s="1"/>
  <c r="Q55" i="1"/>
  <c r="Q52" i="15" s="1"/>
  <c r="Q213" i="1"/>
  <c r="Q210" i="15" s="1"/>
  <c r="Q96" i="1"/>
  <c r="Q93" i="15" s="1"/>
  <c r="Q265" i="1"/>
  <c r="Q262" i="15" s="1"/>
  <c r="Q58" i="1"/>
  <c r="Q55" i="15" s="1"/>
  <c r="Q151" i="1"/>
  <c r="Q148" i="15" s="1"/>
  <c r="Q416" i="1"/>
  <c r="Q413" i="15" s="1"/>
  <c r="Q111" i="1"/>
  <c r="Q108" i="15" s="1"/>
  <c r="Q422" i="1"/>
  <c r="Q419" i="15" s="1"/>
  <c r="Q183" i="1"/>
  <c r="Q180" i="15" s="1"/>
  <c r="Q328" i="1"/>
  <c r="Q325" i="15" s="1"/>
  <c r="Q184" i="1"/>
  <c r="Q181" i="15" s="1"/>
  <c r="Q345" i="1"/>
  <c r="Q342" i="15" s="1"/>
  <c r="Q212" i="1"/>
  <c r="Q209" i="15" s="1"/>
  <c r="Q230" i="1"/>
  <c r="Q227" i="15" s="1"/>
  <c r="Q318" i="1"/>
  <c r="Q315" i="15" s="1"/>
  <c r="Q81" i="1"/>
  <c r="Q78" i="15" s="1"/>
  <c r="Q255" i="1"/>
  <c r="Q252" i="15" s="1"/>
  <c r="Q79" i="1"/>
  <c r="Q76" i="15" s="1"/>
  <c r="Q246" i="1"/>
  <c r="Q243" i="15" s="1"/>
  <c r="Q287" i="1"/>
  <c r="Q284" i="15" s="1"/>
  <c r="Q134" i="1"/>
  <c r="Q131" i="15" s="1"/>
  <c r="Q299" i="1"/>
  <c r="Q296" i="15" s="1"/>
  <c r="Q197" i="1"/>
  <c r="Q194" i="15" s="1"/>
  <c r="Q262" i="1"/>
  <c r="Q259" i="15" s="1"/>
  <c r="R253" i="1" l="1"/>
  <c r="R250" i="15" s="1"/>
  <c r="R47" i="1"/>
  <c r="R44" i="15" s="1"/>
  <c r="R158" i="1"/>
  <c r="R155" i="15" s="1"/>
  <c r="R336" i="1"/>
  <c r="R333" i="15" s="1"/>
  <c r="R203" i="1"/>
  <c r="R200" i="15" s="1"/>
  <c r="R86" i="1"/>
  <c r="R83" i="15" s="1"/>
  <c r="R376" i="1"/>
  <c r="R373" i="15" s="1"/>
  <c r="R143" i="1"/>
  <c r="R140" i="15" s="1"/>
  <c r="R383" i="1"/>
  <c r="R380" i="15" s="1"/>
  <c r="R37" i="1"/>
  <c r="R34" i="15" s="1"/>
  <c r="R202" i="1"/>
  <c r="R199" i="15" s="1"/>
  <c r="R326" i="1"/>
  <c r="R323" i="15" s="1"/>
  <c r="R399" i="1"/>
  <c r="R396" i="15" s="1"/>
  <c r="R307" i="1"/>
  <c r="R304" i="15" s="1"/>
  <c r="R354" i="1"/>
  <c r="R351" i="15" s="1"/>
  <c r="R229" i="1"/>
  <c r="R226" i="15" s="1"/>
  <c r="R290" i="1"/>
  <c r="R287" i="15" s="1"/>
  <c r="R394" i="1"/>
  <c r="R391" i="15" s="1"/>
  <c r="R197" i="1"/>
  <c r="R194" i="15" s="1"/>
  <c r="R81" i="1"/>
  <c r="R78" i="15" s="1"/>
  <c r="R183" i="1"/>
  <c r="R180" i="15" s="1"/>
  <c r="R96" i="1"/>
  <c r="R93" i="15" s="1"/>
  <c r="R205" i="1"/>
  <c r="R202" i="15" s="1"/>
  <c r="R386" i="1"/>
  <c r="R383" i="15" s="1"/>
  <c r="R321" i="1"/>
  <c r="R318" i="15" s="1"/>
  <c r="R319" i="1"/>
  <c r="R316" i="15" s="1"/>
  <c r="R43" i="1"/>
  <c r="R40" i="15" s="1"/>
  <c r="R298" i="1"/>
  <c r="R295" i="15" s="1"/>
  <c r="R217" i="1"/>
  <c r="R214" i="15" s="1"/>
  <c r="R377" i="1"/>
  <c r="R374" i="15" s="1"/>
  <c r="R107" i="1"/>
  <c r="R104" i="15" s="1"/>
  <c r="R76" i="1"/>
  <c r="R73" i="15" s="1"/>
  <c r="R29" i="1"/>
  <c r="R26" i="15" s="1"/>
  <c r="R248" i="1"/>
  <c r="R245" i="15" s="1"/>
  <c r="R302" i="1"/>
  <c r="R299" i="15" s="1"/>
  <c r="R219" i="1"/>
  <c r="R216" i="15" s="1"/>
  <c r="R251" i="1"/>
  <c r="R248" i="15" s="1"/>
  <c r="R352" i="1"/>
  <c r="R349" i="15" s="1"/>
  <c r="R44" i="1"/>
  <c r="R41" i="15" s="1"/>
  <c r="R155" i="1"/>
  <c r="R152" i="15" s="1"/>
  <c r="R98" i="1"/>
  <c r="R95" i="15" s="1"/>
  <c r="R149" i="1"/>
  <c r="R146" i="15" s="1"/>
  <c r="R49" i="1"/>
  <c r="R46" i="15" s="1"/>
  <c r="R271" i="1"/>
  <c r="R268" i="15" s="1"/>
  <c r="R244" i="1"/>
  <c r="R241" i="15" s="1"/>
  <c r="R295" i="1"/>
  <c r="R292" i="15" s="1"/>
  <c r="R284" i="1"/>
  <c r="R281" i="15" s="1"/>
  <c r="R78" i="1"/>
  <c r="R75" i="15" s="1"/>
  <c r="R303" i="1"/>
  <c r="R300" i="15" s="1"/>
  <c r="R327" i="1"/>
  <c r="R324" i="15" s="1"/>
  <c r="R392" i="1"/>
  <c r="R389" i="15" s="1"/>
  <c r="R185" i="1"/>
  <c r="R182" i="15" s="1"/>
  <c r="R234" i="1"/>
  <c r="R231" i="15" s="1"/>
  <c r="Q430" i="1"/>
  <c r="Q427" i="15" s="1"/>
  <c r="R134" i="1"/>
  <c r="R131" i="15" s="1"/>
  <c r="R111" i="1"/>
  <c r="R108" i="15" s="1"/>
  <c r="R55" i="1"/>
  <c r="R52" i="15" s="1"/>
  <c r="R124" i="1"/>
  <c r="R121" i="15" s="1"/>
  <c r="R389" i="1"/>
  <c r="R386" i="15" s="1"/>
  <c r="R351" i="1"/>
  <c r="R348" i="15" s="1"/>
  <c r="R99" i="1"/>
  <c r="R96" i="15" s="1"/>
  <c r="R385" i="1"/>
  <c r="R382" i="15" s="1"/>
  <c r="R92" i="1"/>
  <c r="R89" i="15" s="1"/>
  <c r="R135" i="1"/>
  <c r="R132" i="15" s="1"/>
  <c r="R172" i="1"/>
  <c r="R169" i="15" s="1"/>
  <c r="R142" i="1"/>
  <c r="R139" i="15" s="1"/>
  <c r="R83" i="1"/>
  <c r="R80" i="15" s="1"/>
  <c r="R366" i="1"/>
  <c r="R363" i="15" s="1"/>
  <c r="R279" i="1"/>
  <c r="R276" i="15" s="1"/>
  <c r="R237" i="1"/>
  <c r="R234" i="15" s="1"/>
  <c r="R69" i="1"/>
  <c r="R66" i="15" s="1"/>
  <c r="R396" i="1"/>
  <c r="R393" i="15" s="1"/>
  <c r="R316" i="1"/>
  <c r="R313" i="15" s="1"/>
  <c r="R349" i="1"/>
  <c r="R346" i="15" s="1"/>
  <c r="R201" i="1"/>
  <c r="R198" i="15" s="1"/>
  <c r="R187" i="1"/>
  <c r="R184" i="15" s="1"/>
  <c r="R34" i="1"/>
  <c r="R31" i="15" s="1"/>
  <c r="R384" i="1"/>
  <c r="R381" i="15" s="1"/>
  <c r="R404" i="1"/>
  <c r="R401" i="15" s="1"/>
  <c r="R138" i="1"/>
  <c r="R135" i="15" s="1"/>
  <c r="R421" i="1"/>
  <c r="R418" i="15" s="1"/>
  <c r="R239" i="1"/>
  <c r="R236" i="15" s="1"/>
  <c r="R428" i="1"/>
  <c r="R425" i="15" s="1"/>
  <c r="R56" i="1"/>
  <c r="R53" i="15" s="1"/>
  <c r="R171" i="1"/>
  <c r="R168" i="15" s="1"/>
  <c r="R339" i="1"/>
  <c r="R336" i="15" s="1"/>
  <c r="R343" i="1"/>
  <c r="R340" i="15" s="1"/>
  <c r="R94" i="1"/>
  <c r="R91" i="15" s="1"/>
  <c r="R344" i="1"/>
  <c r="R341" i="15" s="1"/>
  <c r="R372" i="1"/>
  <c r="R369" i="15" s="1"/>
  <c r="R281" i="1"/>
  <c r="R278" i="15" s="1"/>
  <c r="R211" i="1"/>
  <c r="R208" i="15" s="1"/>
  <c r="R105" i="1"/>
  <c r="R102" i="15" s="1"/>
  <c r="R169" i="1"/>
  <c r="R166" i="15" s="1"/>
  <c r="R426" i="1"/>
  <c r="R423" i="15" s="1"/>
  <c r="R20" i="1"/>
  <c r="R17" i="15" s="1"/>
  <c r="R186" i="1"/>
  <c r="R183" i="15" s="1"/>
  <c r="R348" i="1"/>
  <c r="R345" i="15" s="1"/>
  <c r="R35" i="1"/>
  <c r="R32" i="15" s="1"/>
  <c r="R320" i="1"/>
  <c r="R317" i="15" s="1"/>
  <c r="R267" i="1"/>
  <c r="R264" i="15" s="1"/>
  <c r="R325" i="1"/>
  <c r="R322" i="15" s="1"/>
  <c r="R301" i="1"/>
  <c r="R298" i="15" s="1"/>
  <c r="R218" i="1"/>
  <c r="R215" i="15" s="1"/>
  <c r="R246" i="1"/>
  <c r="R243" i="15" s="1"/>
  <c r="R345" i="1"/>
  <c r="R342" i="15" s="1"/>
  <c r="R151" i="1"/>
  <c r="R148" i="15" s="1"/>
  <c r="R417" i="1"/>
  <c r="R414" i="15" s="1"/>
  <c r="R388" i="1"/>
  <c r="R385" i="15" s="1"/>
  <c r="R190" i="1"/>
  <c r="R187" i="15" s="1"/>
  <c r="R409" i="1"/>
  <c r="R406" i="15" s="1"/>
  <c r="R313" i="1"/>
  <c r="R310" i="15" s="1"/>
  <c r="R292" i="1"/>
  <c r="R289" i="15" s="1"/>
  <c r="R88" i="1"/>
  <c r="R85" i="15" s="1"/>
  <c r="R163" i="1"/>
  <c r="R160" i="15" s="1"/>
  <c r="R170" i="1"/>
  <c r="R167" i="15" s="1"/>
  <c r="R75" i="1"/>
  <c r="R72" i="15" s="1"/>
  <c r="R90" i="1"/>
  <c r="R87" i="15" s="1"/>
  <c r="R371" i="1"/>
  <c r="R368" i="15" s="1"/>
  <c r="R179" i="1"/>
  <c r="R176" i="15" s="1"/>
  <c r="R221" i="1"/>
  <c r="R218" i="15" s="1"/>
  <c r="R227" i="1"/>
  <c r="R224" i="15" s="1"/>
  <c r="R288" i="1"/>
  <c r="R285" i="15" s="1"/>
  <c r="R24" i="1"/>
  <c r="R21" i="15" s="1"/>
  <c r="R119" i="1"/>
  <c r="R116" i="15" s="1"/>
  <c r="R304" i="1"/>
  <c r="R301" i="15" s="1"/>
  <c r="R85" i="1"/>
  <c r="R82" i="15" s="1"/>
  <c r="R132" i="1"/>
  <c r="R129" i="15" s="1"/>
  <c r="R387" i="1"/>
  <c r="R384" i="15" s="1"/>
  <c r="R268" i="1"/>
  <c r="R265" i="15" s="1"/>
  <c r="R262" i="1"/>
  <c r="R259" i="15" s="1"/>
  <c r="R300" i="1"/>
  <c r="R297" i="15" s="1"/>
  <c r="R397" i="1"/>
  <c r="R394" i="15" s="1"/>
  <c r="R174" i="1"/>
  <c r="R171" i="15" s="1"/>
  <c r="R64" i="1"/>
  <c r="R61" i="15" s="1"/>
  <c r="R48" i="1"/>
  <c r="R45" i="15" s="1"/>
  <c r="R347" i="1"/>
  <c r="R344" i="15" s="1"/>
  <c r="R42" i="1"/>
  <c r="R39" i="15" s="1"/>
  <c r="R249" i="1"/>
  <c r="R246" i="15" s="1"/>
  <c r="R33" i="1"/>
  <c r="R30" i="15" s="1"/>
  <c r="R204" i="1"/>
  <c r="R201" i="15" s="1"/>
  <c r="R137" i="1"/>
  <c r="R134" i="15" s="1"/>
  <c r="R193" i="1"/>
  <c r="R190" i="15" s="1"/>
  <c r="R178" i="1"/>
  <c r="R175" i="15" s="1"/>
  <c r="R168" i="1"/>
  <c r="R165" i="15" s="1"/>
  <c r="R333" i="1"/>
  <c r="R330" i="15" s="1"/>
  <c r="R106" i="1"/>
  <c r="R103" i="15" s="1"/>
  <c r="R378" i="1"/>
  <c r="R375" i="15" s="1"/>
  <c r="R329" i="1"/>
  <c r="R326" i="15" s="1"/>
  <c r="R220" i="1"/>
  <c r="R217" i="15" s="1"/>
  <c r="R41" i="1"/>
  <c r="R38" i="15" s="1"/>
  <c r="R104" i="1"/>
  <c r="R101" i="15" s="1"/>
  <c r="R361" i="1"/>
  <c r="R358" i="15" s="1"/>
  <c r="R27" i="1"/>
  <c r="R24" i="15" s="1"/>
  <c r="R243" i="1"/>
  <c r="R240" i="15" s="1"/>
  <c r="R102" i="1"/>
  <c r="R99" i="15" s="1"/>
  <c r="R257" i="1"/>
  <c r="R254" i="15" s="1"/>
  <c r="R278" i="1"/>
  <c r="R275" i="15" s="1"/>
  <c r="R238" i="1"/>
  <c r="R235" i="15" s="1"/>
  <c r="R254" i="1"/>
  <c r="R251" i="15" s="1"/>
  <c r="R427" i="1"/>
  <c r="R424" i="15" s="1"/>
  <c r="R216" i="1"/>
  <c r="R213" i="15" s="1"/>
  <c r="R120" i="1"/>
  <c r="R117" i="15" s="1"/>
  <c r="R380" i="1"/>
  <c r="R377" i="15" s="1"/>
  <c r="R400" i="1"/>
  <c r="R397" i="15" s="1"/>
  <c r="R365" i="1"/>
  <c r="R362" i="15" s="1"/>
  <c r="R260" i="1"/>
  <c r="R257" i="15" s="1"/>
  <c r="R265" i="1"/>
  <c r="R262" i="15" s="1"/>
  <c r="R11" i="1"/>
  <c r="R8" i="15" s="1"/>
  <c r="R112" i="1"/>
  <c r="R109" i="15" s="1"/>
  <c r="R424" i="1"/>
  <c r="R421" i="15" s="1"/>
  <c r="R63" i="1"/>
  <c r="R60" i="15" s="1"/>
  <c r="R283" i="1"/>
  <c r="R280" i="15" s="1"/>
  <c r="R139" i="1"/>
  <c r="R136" i="15" s="1"/>
  <c r="R150" i="1"/>
  <c r="R147" i="15" s="1"/>
  <c r="R67" i="1"/>
  <c r="R64" i="15" s="1"/>
  <c r="R413" i="1"/>
  <c r="R410" i="15" s="1"/>
  <c r="R367" i="1"/>
  <c r="R364" i="15" s="1"/>
  <c r="R419" i="1"/>
  <c r="R416" i="15" s="1"/>
  <c r="R161" i="1"/>
  <c r="R158" i="15" s="1"/>
  <c r="R157" i="1"/>
  <c r="R154" i="15" s="1"/>
  <c r="R416" i="1"/>
  <c r="R413" i="15" s="1"/>
  <c r="R259" i="1"/>
  <c r="R256" i="15" s="1"/>
  <c r="R28" i="1"/>
  <c r="R25" i="15" s="1"/>
  <c r="R277" i="1"/>
  <c r="R274" i="15" s="1"/>
  <c r="R393" i="1"/>
  <c r="R390" i="15" s="1"/>
  <c r="R173" i="1"/>
  <c r="R170" i="15" s="1"/>
  <c r="R415" i="1"/>
  <c r="R412" i="15" s="1"/>
  <c r="R360" i="1"/>
  <c r="R357" i="15" s="1"/>
  <c r="R261" i="1"/>
  <c r="R258" i="15" s="1"/>
  <c r="R192" i="1"/>
  <c r="R189" i="15" s="1"/>
  <c r="R79" i="1"/>
  <c r="R76" i="15" s="1"/>
  <c r="R58" i="1"/>
  <c r="R55" i="15" s="1"/>
  <c r="R362" i="1"/>
  <c r="R359" i="15" s="1"/>
  <c r="R401" i="1"/>
  <c r="R398" i="15" s="1"/>
  <c r="R108" i="1"/>
  <c r="R105" i="15" s="1"/>
  <c r="R166" i="1"/>
  <c r="R163" i="15" s="1"/>
  <c r="R382" i="1"/>
  <c r="R379" i="15" s="1"/>
  <c r="R196" i="1"/>
  <c r="R193" i="15" s="1"/>
  <c r="R297" i="1"/>
  <c r="R294" i="15" s="1"/>
  <c r="R156" i="1"/>
  <c r="R153" i="15" s="1"/>
  <c r="R338" i="1"/>
  <c r="R335" i="15" s="1"/>
  <c r="R374" i="1"/>
  <c r="R371" i="15" s="1"/>
  <c r="R210" i="1"/>
  <c r="R207" i="15" s="1"/>
  <c r="R14" i="1"/>
  <c r="R11" i="15" s="1"/>
  <c r="R332" i="1"/>
  <c r="R329" i="15" s="1"/>
  <c r="R236" i="1"/>
  <c r="R233" i="15" s="1"/>
  <c r="R355" i="1"/>
  <c r="R352" i="15" s="1"/>
  <c r="R162" i="1"/>
  <c r="R159" i="15" s="1"/>
  <c r="R342" i="1"/>
  <c r="R339" i="15" s="1"/>
  <c r="R275" i="1"/>
  <c r="R272" i="15" s="1"/>
  <c r="R30" i="1"/>
  <c r="R27" i="15" s="1"/>
  <c r="R50" i="1"/>
  <c r="R47" i="15" s="1"/>
  <c r="R328" i="1"/>
  <c r="R325" i="15" s="1"/>
  <c r="R126" i="1"/>
  <c r="R123" i="15" s="1"/>
  <c r="R230" i="1"/>
  <c r="R227" i="15" s="1"/>
  <c r="R65" i="1"/>
  <c r="R62" i="15" s="1"/>
  <c r="R311" i="1"/>
  <c r="R308" i="15" s="1"/>
  <c r="R375" i="1"/>
  <c r="R372" i="15" s="1"/>
  <c r="R17" i="1"/>
  <c r="R14" i="15" s="1"/>
  <c r="R77" i="1"/>
  <c r="R74" i="15" s="1"/>
  <c r="R175" i="1"/>
  <c r="R172" i="15" s="1"/>
  <c r="R200" i="1"/>
  <c r="R197" i="15" s="1"/>
  <c r="R403" i="1"/>
  <c r="R400" i="15" s="1"/>
  <c r="R363" i="1"/>
  <c r="R360" i="15" s="1"/>
  <c r="R32" i="1"/>
  <c r="R29" i="15" s="1"/>
  <c r="R395" i="1"/>
  <c r="R392" i="15" s="1"/>
  <c r="R331" i="1"/>
  <c r="R328" i="15" s="1"/>
  <c r="R273" i="1"/>
  <c r="R270" i="15" s="1"/>
  <c r="R282" i="1"/>
  <c r="R279" i="15" s="1"/>
  <c r="R296" i="1"/>
  <c r="R293" i="15" s="1"/>
  <c r="R133" i="1"/>
  <c r="R130" i="15" s="1"/>
  <c r="R71" i="1"/>
  <c r="R68" i="15" s="1"/>
  <c r="R198" i="1"/>
  <c r="R195" i="15" s="1"/>
  <c r="R286" i="1"/>
  <c r="R283" i="15" s="1"/>
  <c r="R287" i="1"/>
  <c r="R284" i="15" s="1"/>
  <c r="R212" i="1"/>
  <c r="R209" i="15" s="1"/>
  <c r="R310" i="1"/>
  <c r="R307" i="15" s="1"/>
  <c r="R152" i="1"/>
  <c r="R149" i="15" s="1"/>
  <c r="R54" i="1"/>
  <c r="R51" i="15" s="1"/>
  <c r="R164" i="1"/>
  <c r="R161" i="15" s="1"/>
  <c r="R116" i="1"/>
  <c r="R113" i="15" s="1"/>
  <c r="R184" i="1"/>
  <c r="R181" i="15" s="1"/>
  <c r="R269" i="1"/>
  <c r="R266" i="15" s="1"/>
  <c r="R264" i="1"/>
  <c r="R261" i="15" s="1"/>
  <c r="R324" i="1"/>
  <c r="R321" i="15" s="1"/>
  <c r="R121" i="1"/>
  <c r="R118" i="15" s="1"/>
  <c r="R154" i="1"/>
  <c r="R151" i="15" s="1"/>
  <c r="R406" i="1"/>
  <c r="R403" i="15" s="1"/>
  <c r="R370" i="1"/>
  <c r="R367" i="15" s="1"/>
  <c r="R80" i="1"/>
  <c r="R77" i="15" s="1"/>
  <c r="R109" i="1"/>
  <c r="R106" i="15" s="1"/>
  <c r="R60" i="1"/>
  <c r="R57" i="15" s="1"/>
  <c r="R114" i="1"/>
  <c r="R111" i="15" s="1"/>
  <c r="R129" i="1"/>
  <c r="R126" i="15" s="1"/>
  <c r="R241" i="1"/>
  <c r="R238" i="15" s="1"/>
  <c r="R125" i="1"/>
  <c r="R122" i="15" s="1"/>
  <c r="R194" i="1"/>
  <c r="R191" i="15" s="1"/>
  <c r="R141" i="1"/>
  <c r="R138" i="15" s="1"/>
  <c r="R206" i="1"/>
  <c r="R203" i="15" s="1"/>
  <c r="R223" i="1"/>
  <c r="R220" i="15" s="1"/>
  <c r="R21" i="1"/>
  <c r="R18" i="15" s="1"/>
  <c r="R317" i="1"/>
  <c r="R314" i="15" s="1"/>
  <c r="R373" i="1"/>
  <c r="R370" i="15" s="1"/>
  <c r="R341" i="1"/>
  <c r="R338" i="15" s="1"/>
  <c r="R340" i="1"/>
  <c r="R337" i="15" s="1"/>
  <c r="R189" i="1"/>
  <c r="R186" i="15" s="1"/>
  <c r="R407" i="1"/>
  <c r="R404" i="15" s="1"/>
  <c r="R293" i="1"/>
  <c r="R290" i="15" s="1"/>
  <c r="R224" i="1"/>
  <c r="R221" i="15" s="1"/>
  <c r="R117" i="1"/>
  <c r="R114" i="15" s="1"/>
  <c r="R225" i="1"/>
  <c r="R222" i="15" s="1"/>
  <c r="R87" i="1"/>
  <c r="R84" i="15" s="1"/>
  <c r="R334" i="1"/>
  <c r="R331" i="15" s="1"/>
  <c r="R391" i="1"/>
  <c r="R388" i="15" s="1"/>
  <c r="R245" i="1"/>
  <c r="R242" i="15" s="1"/>
  <c r="R72" i="1"/>
  <c r="R69" i="15" s="1"/>
  <c r="R364" i="1"/>
  <c r="R361" i="15" s="1"/>
  <c r="R408" i="1"/>
  <c r="R405" i="15" s="1"/>
  <c r="R285" i="1"/>
  <c r="R282" i="15" s="1"/>
  <c r="R53" i="1"/>
  <c r="R50" i="15" s="1"/>
  <c r="R306" i="1"/>
  <c r="R303" i="15" s="1"/>
  <c r="R144" i="1"/>
  <c r="R141" i="15" s="1"/>
  <c r="R23" i="1"/>
  <c r="R20" i="15" s="1"/>
  <c r="R291" i="1"/>
  <c r="R288" i="15" s="1"/>
  <c r="R294" i="1"/>
  <c r="R291" i="15" s="1"/>
  <c r="R359" i="1"/>
  <c r="R356" i="15" s="1"/>
  <c r="R25" i="1"/>
  <c r="R22" i="15" s="1"/>
  <c r="R247" i="1"/>
  <c r="R244" i="15" s="1"/>
  <c r="R226" i="1"/>
  <c r="R223" i="15" s="1"/>
  <c r="R423" i="1"/>
  <c r="R420" i="15" s="1"/>
  <c r="R147" i="1"/>
  <c r="R144" i="15" s="1"/>
  <c r="R13" i="1"/>
  <c r="R10" i="15" s="1"/>
  <c r="R51" i="1"/>
  <c r="R48" i="15" s="1"/>
  <c r="R240" i="1"/>
  <c r="R237" i="15" s="1"/>
  <c r="R140" i="1"/>
  <c r="R137" i="15" s="1"/>
  <c r="R93" i="1"/>
  <c r="R90" i="15" s="1"/>
  <c r="R40" i="1"/>
  <c r="R37" i="15" s="1"/>
  <c r="R214" i="1"/>
  <c r="R211" i="15" s="1"/>
  <c r="R255" i="1"/>
  <c r="R252" i="15" s="1"/>
  <c r="R276" i="1"/>
  <c r="R273" i="15" s="1"/>
  <c r="R113" i="1"/>
  <c r="R110" i="15" s="1"/>
  <c r="R180" i="1"/>
  <c r="R177" i="15" s="1"/>
  <c r="R272" i="1"/>
  <c r="R269" i="15" s="1"/>
  <c r="R209" i="1"/>
  <c r="R206" i="15" s="1"/>
  <c r="R232" i="1"/>
  <c r="R229" i="15" s="1"/>
  <c r="R222" i="1"/>
  <c r="R219" i="15" s="1"/>
  <c r="R9" i="1"/>
  <c r="R6" i="15" s="1"/>
  <c r="Q6" i="15"/>
  <c r="R146" i="1"/>
  <c r="R143" i="15" s="1"/>
  <c r="R250" i="1"/>
  <c r="R247" i="15" s="1"/>
  <c r="R235" i="1"/>
  <c r="R232" i="15" s="1"/>
  <c r="R368" i="1"/>
  <c r="R365" i="15" s="1"/>
  <c r="R231" i="1"/>
  <c r="R228" i="15" s="1"/>
  <c r="R115" i="1"/>
  <c r="R112" i="15" s="1"/>
  <c r="R191" i="1"/>
  <c r="R188" i="15" s="1"/>
  <c r="R73" i="1"/>
  <c r="R70" i="15" s="1"/>
  <c r="R131" i="1"/>
  <c r="R128" i="15" s="1"/>
  <c r="R160" i="1"/>
  <c r="R157" i="15" s="1"/>
  <c r="R412" i="1"/>
  <c r="R409" i="15" s="1"/>
  <c r="R305" i="1"/>
  <c r="R302" i="15" s="1"/>
  <c r="R95" i="1"/>
  <c r="R92" i="15" s="1"/>
  <c r="R420" i="1"/>
  <c r="R417" i="15" s="1"/>
  <c r="R425" i="1"/>
  <c r="R422" i="15" s="1"/>
  <c r="R127" i="1"/>
  <c r="R124" i="15" s="1"/>
  <c r="R84" i="1"/>
  <c r="R81" i="15" s="1"/>
  <c r="R322" i="1"/>
  <c r="R319" i="15" s="1"/>
  <c r="R16" i="1"/>
  <c r="R13" i="15" s="1"/>
  <c r="R12" i="1"/>
  <c r="R9" i="15" s="1"/>
  <c r="R59" i="1"/>
  <c r="R56" i="15" s="1"/>
  <c r="R18" i="1"/>
  <c r="R15" i="15" s="1"/>
  <c r="R61" i="1"/>
  <c r="R58" i="15" s="1"/>
  <c r="R266" i="1"/>
  <c r="R263" i="15" s="1"/>
  <c r="R46" i="1"/>
  <c r="R43" i="15" s="1"/>
  <c r="R356" i="1"/>
  <c r="R353" i="15" s="1"/>
  <c r="R39" i="1"/>
  <c r="R36" i="15" s="1"/>
  <c r="R89" i="1"/>
  <c r="R86" i="15" s="1"/>
  <c r="R165" i="1"/>
  <c r="R162" i="15" s="1"/>
  <c r="R357" i="1"/>
  <c r="R354" i="15" s="1"/>
  <c r="R207" i="1"/>
  <c r="R204" i="15" s="1"/>
  <c r="R402" i="1"/>
  <c r="R399" i="15" s="1"/>
  <c r="R122" i="1"/>
  <c r="R119" i="15" s="1"/>
  <c r="R103" i="1"/>
  <c r="R100" i="15" s="1"/>
  <c r="R195" i="1"/>
  <c r="R192" i="15" s="1"/>
  <c r="R100" i="1"/>
  <c r="R97" i="15" s="1"/>
  <c r="R418" i="1"/>
  <c r="R415" i="15" s="1"/>
  <c r="R315" i="1"/>
  <c r="R312" i="15" s="1"/>
  <c r="R145" i="1"/>
  <c r="R142" i="15" s="1"/>
  <c r="R10" i="1"/>
  <c r="R7" i="15" s="1"/>
  <c r="R176" i="1"/>
  <c r="R173" i="15" s="1"/>
  <c r="R390" i="1"/>
  <c r="R387" i="15" s="1"/>
  <c r="R299" i="1"/>
  <c r="R296" i="15" s="1"/>
  <c r="R318" i="1"/>
  <c r="R315" i="15" s="1"/>
  <c r="R422" i="1"/>
  <c r="R419" i="15" s="1"/>
  <c r="R213" i="1"/>
  <c r="R210" i="15" s="1"/>
  <c r="R130" i="1"/>
  <c r="R127" i="15" s="1"/>
  <c r="R97" i="1"/>
  <c r="R94" i="15" s="1"/>
  <c r="R233" i="1"/>
  <c r="R230" i="15" s="1"/>
  <c r="R181" i="1"/>
  <c r="R178" i="15" s="1"/>
  <c r="R414" i="1"/>
  <c r="R411" i="15" s="1"/>
  <c r="R68" i="1"/>
  <c r="R65" i="15" s="1"/>
  <c r="R70" i="1"/>
  <c r="R67" i="15" s="1"/>
  <c r="R153" i="1"/>
  <c r="R150" i="15" s="1"/>
  <c r="R410" i="1"/>
  <c r="R407" i="15" s="1"/>
  <c r="R31" i="1"/>
  <c r="R28" i="15" s="1"/>
  <c r="R379" i="1"/>
  <c r="R376" i="15" s="1"/>
  <c r="R270" i="1"/>
  <c r="R267" i="15" s="1"/>
  <c r="R57" i="1"/>
  <c r="R54" i="15" s="1"/>
  <c r="R309" i="1"/>
  <c r="R306" i="15" s="1"/>
  <c r="R312" i="1"/>
  <c r="R309" i="15" s="1"/>
  <c r="R350" i="1"/>
  <c r="R347" i="15" s="1"/>
  <c r="R256" i="1"/>
  <c r="R253" i="15" s="1"/>
  <c r="R258" i="1"/>
  <c r="R255" i="15" s="1"/>
  <c r="R19" i="1"/>
  <c r="R16" i="15" s="1"/>
  <c r="R22" i="1"/>
  <c r="R19" i="15" s="1"/>
  <c r="R280" i="1"/>
  <c r="R277" i="15" s="1"/>
  <c r="R335" i="1"/>
  <c r="R332" i="15" s="1"/>
  <c r="R123" i="1"/>
  <c r="R120" i="15" s="1"/>
  <c r="R38" i="1"/>
  <c r="R35" i="15" s="1"/>
  <c r="M97" i="12"/>
  <c r="R430" i="1" l="1"/>
  <c r="R427" i="15" s="1"/>
  <c r="Q431" i="1"/>
  <c r="Q428" i="15" s="1"/>
  <c r="R431" i="1" l="1"/>
  <c r="R428" i="15" s="1"/>
  <c r="Q485" i="1" l="1"/>
  <c r="Q482" i="15" s="1"/>
  <c r="Q507" i="1"/>
  <c r="Q504" i="15" s="1"/>
  <c r="Q432" i="1"/>
  <c r="Q429" i="15" s="1"/>
  <c r="Q725" i="1"/>
  <c r="Q722" i="15" s="1"/>
  <c r="Q479" i="1"/>
  <c r="Q476" i="15" s="1"/>
  <c r="Q684" i="1"/>
  <c r="Q681" i="15" s="1"/>
  <c r="Q436" i="1"/>
  <c r="Q433" i="15" s="1"/>
  <c r="Q659" i="1"/>
  <c r="Q656" i="15" s="1"/>
  <c r="Q618" i="1"/>
  <c r="Q615" i="15" s="1"/>
  <c r="Q443" i="1"/>
  <c r="Q440" i="15" s="1"/>
  <c r="Q711" i="1"/>
  <c r="Q708" i="15" s="1"/>
  <c r="Q462" i="1"/>
  <c r="Q459" i="15" s="1"/>
  <c r="Q495" i="1"/>
  <c r="Q492" i="15" s="1"/>
  <c r="Q712" i="1"/>
  <c r="Q709" i="15" s="1"/>
  <c r="Q452" i="1"/>
  <c r="Q449" i="15" s="1"/>
  <c r="Q673" i="1"/>
  <c r="Q670" i="15" s="1"/>
  <c r="Q632" i="1"/>
  <c r="Q629" i="15" s="1"/>
  <c r="Q471" i="1"/>
  <c r="Q468" i="15" s="1"/>
  <c r="Q739" i="1"/>
  <c r="Q736" i="15" s="1"/>
  <c r="Q491" i="1"/>
  <c r="Q488" i="15" s="1"/>
  <c r="Q449" i="1"/>
  <c r="Q446" i="15" s="1"/>
  <c r="Q668" i="1"/>
  <c r="Q665" i="15" s="1"/>
  <c r="Q523" i="1"/>
  <c r="Q520" i="15" s="1"/>
  <c r="Q682" i="1"/>
  <c r="Q679" i="15" s="1"/>
  <c r="Q494" i="1"/>
  <c r="Q491" i="15" s="1"/>
  <c r="Q511" i="1"/>
  <c r="Q508" i="15" s="1"/>
  <c r="Q768" i="1"/>
  <c r="Q765" i="15" s="1"/>
  <c r="Q461" i="1"/>
  <c r="Q458" i="15" s="1"/>
  <c r="Q544" i="1"/>
  <c r="Q541" i="15" s="1"/>
  <c r="Q542" i="1"/>
  <c r="Q539" i="15" s="1"/>
  <c r="Q783" i="1"/>
  <c r="Q780" i="15" s="1"/>
  <c r="Q767" i="1"/>
  <c r="Q764" i="15" s="1"/>
  <c r="Q572" i="1"/>
  <c r="Q569" i="15" s="1"/>
  <c r="Q744" i="1"/>
  <c r="Q741" i="15" s="1"/>
  <c r="Q501" i="1"/>
  <c r="Q498" i="15" s="1"/>
  <c r="Q702" i="1"/>
  <c r="Q699" i="15" s="1"/>
  <c r="Q486" i="1"/>
  <c r="Q483" i="15" s="1"/>
  <c r="Q652" i="1"/>
  <c r="Q649" i="15" s="1"/>
  <c r="Q524" i="1"/>
  <c r="Q521" i="15" s="1"/>
  <c r="Q780" i="1"/>
  <c r="Q777" i="15" s="1"/>
  <c r="Q570" i="1"/>
  <c r="Q567" i="15" s="1"/>
  <c r="Q781" i="1"/>
  <c r="Q778" i="15" s="1"/>
  <c r="Q599" i="1"/>
  <c r="Q596" i="15" s="1"/>
  <c r="Q586" i="1"/>
  <c r="Q583" i="15" s="1"/>
  <c r="Q547" i="1"/>
  <c r="Q544" i="15" s="1"/>
  <c r="Q758" i="1"/>
  <c r="Q755" i="15" s="1"/>
  <c r="Q517" i="1"/>
  <c r="Q514" i="15" s="1"/>
  <c r="Q730" i="1"/>
  <c r="Q727" i="15" s="1"/>
  <c r="Q458" i="1"/>
  <c r="Q455" i="15" s="1"/>
  <c r="Q639" i="1"/>
  <c r="Q636" i="15" s="1"/>
  <c r="Q654" i="1"/>
  <c r="Q651" i="15" s="1"/>
  <c r="Q656" i="1"/>
  <c r="Q653" i="15" s="1"/>
  <c r="Q631" i="1"/>
  <c r="Q628" i="15" s="1"/>
  <c r="Q590" i="1"/>
  <c r="Q587" i="15" s="1"/>
  <c r="Q751" i="1"/>
  <c r="Q748" i="15" s="1"/>
  <c r="Q670" i="1"/>
  <c r="Q667" i="15" s="1"/>
  <c r="Q645" i="1"/>
  <c r="Q642" i="15" s="1"/>
  <c r="Q604" i="1"/>
  <c r="Q601" i="15" s="1"/>
  <c r="Q667" i="1"/>
  <c r="Q664" i="15" s="1"/>
  <c r="Q539" i="1"/>
  <c r="Q536" i="15" s="1"/>
  <c r="Q681" i="1"/>
  <c r="Q678" i="15" s="1"/>
  <c r="Q696" i="1"/>
  <c r="Q693" i="15" s="1"/>
  <c r="Q554" i="1"/>
  <c r="Q551" i="15" s="1"/>
  <c r="Q695" i="1"/>
  <c r="Q692" i="15" s="1"/>
  <c r="Q477" i="1"/>
  <c r="Q474" i="15" s="1"/>
  <c r="Q526" i="1"/>
  <c r="Q523" i="15" s="1"/>
  <c r="Q726" i="1"/>
  <c r="Q723" i="15" s="1"/>
  <c r="Q687" i="1"/>
  <c r="Q684" i="15" s="1"/>
  <c r="Q646" i="1"/>
  <c r="Q643" i="15" s="1"/>
  <c r="Q709" i="1"/>
  <c r="Q706" i="15" s="1"/>
  <c r="Q543" i="1"/>
  <c r="Q540" i="15" s="1"/>
  <c r="Q741" i="1"/>
  <c r="Q738" i="15" s="1"/>
  <c r="Q701" i="1"/>
  <c r="Q698" i="15" s="1"/>
  <c r="Q660" i="1"/>
  <c r="Q657" i="15" s="1"/>
  <c r="Q737" i="1"/>
  <c r="Q734" i="15" s="1"/>
  <c r="Q509" i="1"/>
  <c r="Q506" i="15" s="1"/>
  <c r="Q715" i="1"/>
  <c r="Q712" i="15" s="1"/>
  <c r="Q674" i="1"/>
  <c r="Q671" i="15" s="1"/>
  <c r="Q752" i="1"/>
  <c r="Q749" i="15" s="1"/>
  <c r="Q571" i="1"/>
  <c r="Q568" i="15" s="1"/>
  <c r="Q729" i="1"/>
  <c r="Q726" i="15" s="1"/>
  <c r="Q483" i="1"/>
  <c r="Q480" i="15" s="1"/>
  <c r="Q500" i="1"/>
  <c r="Q497" i="15" s="1"/>
  <c r="Q624" i="1"/>
  <c r="Q621" i="15" s="1"/>
  <c r="Q766" i="1"/>
  <c r="Q763" i="15" s="1"/>
  <c r="Q532" i="1"/>
  <c r="Q529" i="15" s="1"/>
  <c r="Q666" i="1"/>
  <c r="Q663" i="15" s="1"/>
  <c r="Q600" i="1"/>
  <c r="Q597" i="15" s="1"/>
  <c r="Q561" i="1"/>
  <c r="Q558" i="15" s="1"/>
  <c r="Q445" i="1"/>
  <c r="Q442" i="15" s="1"/>
  <c r="Q736" i="1"/>
  <c r="Q733" i="15" s="1"/>
  <c r="Q697" i="1"/>
  <c r="Q694" i="15" s="1"/>
  <c r="Q653" i="1"/>
  <c r="Q650" i="15" s="1"/>
  <c r="Q464" i="1"/>
  <c r="Q461" i="15" s="1"/>
  <c r="Q765" i="1"/>
  <c r="Q762" i="15" s="1"/>
  <c r="Q740" i="1"/>
  <c r="Q737" i="15" s="1"/>
  <c r="Q710" i="1"/>
  <c r="Q707" i="15" s="1"/>
  <c r="Q582" i="1"/>
  <c r="Q579" i="15" s="1"/>
  <c r="Q724" i="1"/>
  <c r="Q721" i="15" s="1"/>
  <c r="Q596" i="1"/>
  <c r="Q593" i="15" s="1"/>
  <c r="Q782" i="1"/>
  <c r="Q779" i="15" s="1"/>
  <c r="Q514" i="1"/>
  <c r="Q511" i="15" s="1"/>
  <c r="Q753" i="1"/>
  <c r="Q750" i="15" s="1"/>
  <c r="Q516" i="1"/>
  <c r="Q513" i="15" s="1"/>
  <c r="Q556" i="1"/>
  <c r="Q553" i="15" s="1"/>
  <c r="Q627" i="1"/>
  <c r="Q624" i="15" s="1"/>
  <c r="Q533" i="1"/>
  <c r="Q530" i="15" s="1"/>
  <c r="Q569" i="1"/>
  <c r="Q566" i="15" s="1"/>
  <c r="Q628" i="1"/>
  <c r="Q625" i="15" s="1"/>
  <c r="Q562" i="1"/>
  <c r="Q559" i="15" s="1"/>
  <c r="Q513" i="1"/>
  <c r="Q510" i="15" s="1"/>
  <c r="Q754" i="1"/>
  <c r="Q751" i="15" s="1"/>
  <c r="Q467" i="1"/>
  <c r="Q464" i="15" s="1"/>
  <c r="Q437" i="1"/>
  <c r="Q434" i="15" s="1"/>
  <c r="Q446" i="1"/>
  <c r="Q443" i="15" s="1"/>
  <c r="Q493" i="1"/>
  <c r="Q490" i="15" s="1"/>
  <c r="Q529" i="1"/>
  <c r="Q526" i="15" s="1"/>
  <c r="Q482" i="1"/>
  <c r="Q479" i="15" s="1"/>
  <c r="Q453" i="1"/>
  <c r="Q450" i="15" s="1"/>
  <c r="Q528" i="1"/>
  <c r="Q525" i="15" s="1"/>
  <c r="Q557" i="1"/>
  <c r="Q554" i="15" s="1"/>
  <c r="Q755" i="1"/>
  <c r="Q752" i="15" s="1"/>
  <c r="Q498" i="1"/>
  <c r="Q495" i="15" s="1"/>
  <c r="Q468" i="1"/>
  <c r="Q465" i="15" s="1"/>
  <c r="Q610" i="1"/>
  <c r="Q607" i="15" s="1"/>
  <c r="Q476" i="1"/>
  <c r="Q473" i="15" s="1"/>
  <c r="Q558" i="1"/>
  <c r="Q555" i="15" s="1"/>
  <c r="Q688" i="1"/>
  <c r="Q685" i="15" s="1"/>
  <c r="Q508" i="1"/>
  <c r="Q505" i="15" s="1"/>
  <c r="Q585" i="1"/>
  <c r="Q582" i="15" s="1"/>
  <c r="Q555" i="1"/>
  <c r="Q552" i="15" s="1"/>
  <c r="Q598" i="1"/>
  <c r="Q595" i="15" s="1"/>
  <c r="Q772" i="1"/>
  <c r="Q769" i="15" s="1"/>
  <c r="Q745" i="1"/>
  <c r="Q742" i="15" s="1"/>
  <c r="Q444" i="1"/>
  <c r="Q441" i="15" s="1"/>
  <c r="Q541" i="1"/>
  <c r="Q538" i="15" s="1"/>
  <c r="Q680" i="1"/>
  <c r="Q677" i="15" s="1"/>
  <c r="Q612" i="1"/>
  <c r="Q609" i="15" s="1"/>
  <c r="Q641" i="1"/>
  <c r="Q638" i="15" s="1"/>
  <c r="Q614" i="1"/>
  <c r="Q611" i="15" s="1"/>
  <c r="Q589" i="1"/>
  <c r="Q586" i="15" s="1"/>
  <c r="Q548" i="1"/>
  <c r="Q545" i="15" s="1"/>
  <c r="Q773" i="1"/>
  <c r="Q770" i="15" s="1"/>
  <c r="Q527" i="1"/>
  <c r="Q524" i="15" s="1"/>
  <c r="Q460" i="1"/>
  <c r="Q457" i="15" s="1"/>
  <c r="Q694" i="1"/>
  <c r="Q691" i="15" s="1"/>
  <c r="Q583" i="1"/>
  <c r="Q580" i="15" s="1"/>
  <c r="Q626" i="1"/>
  <c r="Q623" i="15" s="1"/>
  <c r="Q669" i="1"/>
  <c r="Q666" i="15" s="1"/>
  <c r="Q603" i="1"/>
  <c r="Q600" i="15" s="1"/>
  <c r="Q475" i="1"/>
  <c r="Q472" i="15" s="1"/>
  <c r="Q722" i="1"/>
  <c r="Q719" i="15" s="1"/>
  <c r="Q611" i="1"/>
  <c r="Q608" i="15" s="1"/>
  <c r="Q640" i="1"/>
  <c r="Q637" i="15" s="1"/>
  <c r="Q683" i="1"/>
  <c r="Q680" i="15" s="1"/>
  <c r="Q433" i="1"/>
  <c r="Q430" i="15" s="1"/>
  <c r="Q642" i="1"/>
  <c r="Q639" i="15" s="1"/>
  <c r="Q617" i="1"/>
  <c r="Q614" i="15" s="1"/>
  <c r="Q576" i="1"/>
  <c r="Q573" i="15" s="1"/>
  <c r="Q499" i="1"/>
  <c r="Q496" i="15" s="1"/>
  <c r="Q750" i="1"/>
  <c r="Q747" i="15" s="1"/>
  <c r="Q454" i="1"/>
  <c r="Q451" i="15" s="1"/>
  <c r="Q676" i="1"/>
  <c r="Q673" i="15" s="1"/>
  <c r="Q559" i="1"/>
  <c r="Q556" i="15" s="1"/>
  <c r="Q451" i="1"/>
  <c r="Q448" i="15" s="1"/>
  <c r="Q564" i="1"/>
  <c r="Q561" i="15" s="1"/>
  <c r="Q707" i="1"/>
  <c r="Q704" i="15" s="1"/>
  <c r="Q588" i="1"/>
  <c r="Q585" i="15" s="1"/>
  <c r="Q450" i="1"/>
  <c r="Q447" i="15" s="1"/>
  <c r="Q616" i="1"/>
  <c r="Q613" i="15" s="1"/>
  <c r="Q778" i="1"/>
  <c r="Q775" i="15" s="1"/>
  <c r="Q747" i="1"/>
  <c r="Q744" i="15" s="1"/>
  <c r="Q671" i="1"/>
  <c r="Q668" i="15" s="1"/>
  <c r="Q623" i="1"/>
  <c r="Q620" i="15" s="1"/>
  <c r="Q587" i="1"/>
  <c r="Q584" i="15" s="1"/>
  <c r="Q552" i="1"/>
  <c r="Q549" i="15" s="1"/>
  <c r="Q518" i="1"/>
  <c r="Q515" i="15" s="1"/>
  <c r="Q481" i="1"/>
  <c r="Q478" i="15" s="1"/>
  <c r="Q442" i="1"/>
  <c r="Q439" i="15" s="1"/>
  <c r="Q706" i="1"/>
  <c r="Q703" i="15" s="1"/>
  <c r="Q686" i="1"/>
  <c r="Q683" i="15" s="1"/>
  <c r="Q563" i="1"/>
  <c r="Q560" i="15" s="1"/>
  <c r="Q713" i="1"/>
  <c r="Q710" i="15" s="1"/>
  <c r="Q591" i="1"/>
  <c r="Q588" i="15" s="1"/>
  <c r="Q487" i="1"/>
  <c r="Q484" i="15" s="1"/>
  <c r="Q762" i="1"/>
  <c r="Q759" i="15" s="1"/>
  <c r="Q619" i="1"/>
  <c r="Q616" i="15" s="1"/>
  <c r="Q748" i="1"/>
  <c r="Q745" i="15" s="1"/>
  <c r="Q629" i="1"/>
  <c r="Q626" i="15" s="1"/>
  <c r="Q553" i="1"/>
  <c r="Q550" i="15" s="1"/>
  <c r="Q777" i="1"/>
  <c r="Q774" i="15" s="1"/>
  <c r="Q705" i="1"/>
  <c r="Q702" i="15" s="1"/>
  <c r="Q664" i="1"/>
  <c r="Q661" i="15" s="1"/>
  <c r="Q622" i="1"/>
  <c r="Q619" i="15" s="1"/>
  <c r="Q551" i="1"/>
  <c r="Q548" i="15" s="1"/>
  <c r="Q515" i="1"/>
  <c r="Q512" i="15" s="1"/>
  <c r="Q480" i="1"/>
  <c r="Q477" i="15" s="1"/>
  <c r="Q441" i="1"/>
  <c r="Q438" i="15" s="1"/>
  <c r="Q746" i="1"/>
  <c r="Q743" i="15" s="1"/>
  <c r="Q756" i="1"/>
  <c r="Q753" i="15" s="1"/>
  <c r="Q636" i="1"/>
  <c r="Q633" i="15" s="1"/>
  <c r="Q749" i="1"/>
  <c r="Q746" i="15" s="1"/>
  <c r="Q635" i="1"/>
  <c r="Q632" i="15" s="1"/>
  <c r="Q521" i="1"/>
  <c r="Q518" i="15" s="1"/>
  <c r="Q785" i="1"/>
  <c r="Q672" i="1"/>
  <c r="Q669" i="15" s="1"/>
  <c r="Q519" i="1"/>
  <c r="Q516" i="15" s="1"/>
  <c r="Q776" i="1"/>
  <c r="Q773" i="15" s="1"/>
  <c r="Q743" i="1"/>
  <c r="Q740" i="15" s="1"/>
  <c r="Q704" i="1"/>
  <c r="Q701" i="15" s="1"/>
  <c r="Q663" i="1"/>
  <c r="Q660" i="15" s="1"/>
  <c r="Q621" i="1"/>
  <c r="Q618" i="15" s="1"/>
  <c r="Q580" i="1"/>
  <c r="Q577" i="15" s="1"/>
  <c r="Q550" i="1"/>
  <c r="Q547" i="15" s="1"/>
  <c r="Q512" i="1"/>
  <c r="Q509" i="15" s="1"/>
  <c r="Q474" i="1"/>
  <c r="Q471" i="15" s="1"/>
  <c r="Q440" i="1"/>
  <c r="Q437" i="15" s="1"/>
  <c r="Q647" i="1"/>
  <c r="Q644" i="15" s="1"/>
  <c r="Q605" i="1"/>
  <c r="Q602" i="15" s="1"/>
  <c r="Q717" i="1"/>
  <c r="Q714" i="15" s="1"/>
  <c r="Q579" i="1"/>
  <c r="Q576" i="15" s="1"/>
  <c r="Q578" i="1"/>
  <c r="Q575" i="15" s="1"/>
  <c r="Q438" i="1"/>
  <c r="Q435" i="15" s="1"/>
  <c r="Q770" i="1"/>
  <c r="Q767" i="15" s="1"/>
  <c r="Q733" i="1"/>
  <c r="Q730" i="15" s="1"/>
  <c r="Q699" i="1"/>
  <c r="Q696" i="15" s="1"/>
  <c r="Q657" i="1"/>
  <c r="Q654" i="15" s="1"/>
  <c r="Q608" i="1"/>
  <c r="Q605" i="15" s="1"/>
  <c r="Q577" i="1"/>
  <c r="Q574" i="15" s="1"/>
  <c r="Q538" i="1"/>
  <c r="Q535" i="15" s="1"/>
  <c r="Q504" i="1"/>
  <c r="Q501" i="15" s="1"/>
  <c r="Q469" i="1"/>
  <c r="Q466" i="15" s="1"/>
  <c r="Q435" i="1"/>
  <c r="Q432" i="15" s="1"/>
  <c r="Q679" i="1"/>
  <c r="Q676" i="15" s="1"/>
  <c r="Q634" i="1"/>
  <c r="Q631" i="15" s="1"/>
  <c r="Q637" i="1"/>
  <c r="Q634" i="15" s="1"/>
  <c r="Q489" i="1"/>
  <c r="Q486" i="15" s="1"/>
  <c r="Q661" i="1"/>
  <c r="Q658" i="15" s="1"/>
  <c r="Q484" i="1"/>
  <c r="Q481" i="15" s="1"/>
  <c r="Q677" i="1"/>
  <c r="Q674" i="15" s="1"/>
  <c r="Q522" i="1"/>
  <c r="Q519" i="15" s="1"/>
  <c r="Q763" i="1"/>
  <c r="Q760" i="15" s="1"/>
  <c r="Q775" i="1"/>
  <c r="Q772" i="15" s="1"/>
  <c r="Q662" i="1"/>
  <c r="Q659" i="15" s="1"/>
  <c r="Q506" i="1"/>
  <c r="Q503" i="15" s="1"/>
  <c r="Q439" i="1"/>
  <c r="Q436" i="15" s="1"/>
  <c r="Q734" i="1"/>
  <c r="Q731" i="15" s="1"/>
  <c r="Q658" i="1"/>
  <c r="Q655" i="15" s="1"/>
  <c r="Q545" i="1"/>
  <c r="Q542" i="15" s="1"/>
  <c r="Q470" i="1"/>
  <c r="Q467" i="15" s="1"/>
  <c r="Q731" i="1"/>
  <c r="Q728" i="15" s="1"/>
  <c r="Q606" i="1"/>
  <c r="Q603" i="15" s="1"/>
  <c r="Q537" i="1"/>
  <c r="Q534" i="15" s="1"/>
  <c r="Q503" i="1"/>
  <c r="Q500" i="15" s="1"/>
  <c r="Q728" i="1"/>
  <c r="Q725" i="15" s="1"/>
  <c r="Q761" i="1"/>
  <c r="Q758" i="15" s="1"/>
  <c r="Q691" i="1"/>
  <c r="Q688" i="15" s="1"/>
  <c r="Q650" i="1"/>
  <c r="Q647" i="15" s="1"/>
  <c r="Q602" i="1"/>
  <c r="Q599" i="15" s="1"/>
  <c r="Q573" i="1"/>
  <c r="Q570" i="15" s="1"/>
  <c r="Q536" i="1"/>
  <c r="Q533" i="15" s="1"/>
  <c r="Q497" i="1"/>
  <c r="Q494" i="15" s="1"/>
  <c r="Q465" i="1"/>
  <c r="Q462" i="15" s="1"/>
  <c r="Q727" i="1"/>
  <c r="Q724" i="15" s="1"/>
  <c r="Q633" i="1"/>
  <c r="Q630" i="15" s="1"/>
  <c r="Q620" i="1"/>
  <c r="Q617" i="15" s="1"/>
  <c r="Q565" i="1"/>
  <c r="Q562" i="15" s="1"/>
  <c r="Q703" i="1"/>
  <c r="Q700" i="15" s="1"/>
  <c r="Q700" i="1"/>
  <c r="Q697" i="15" s="1"/>
  <c r="Q692" i="1"/>
  <c r="Q689" i="15" s="1"/>
  <c r="Q434" i="1"/>
  <c r="Q431" i="15" s="1"/>
  <c r="Q784" i="1"/>
  <c r="Q781" i="15" s="1"/>
  <c r="Q760" i="1"/>
  <c r="Q757" i="15" s="1"/>
  <c r="Q721" i="1"/>
  <c r="Q718" i="15" s="1"/>
  <c r="Q690" i="1"/>
  <c r="Q687" i="15" s="1"/>
  <c r="Q644" i="1"/>
  <c r="Q641" i="15" s="1"/>
  <c r="Q595" i="1"/>
  <c r="Q592" i="15" s="1"/>
  <c r="Q567" i="1"/>
  <c r="Q564" i="15" s="1"/>
  <c r="Q535" i="1"/>
  <c r="Q532" i="15" s="1"/>
  <c r="Q496" i="1"/>
  <c r="Q493" i="15" s="1"/>
  <c r="Q459" i="1"/>
  <c r="Q456" i="15" s="1"/>
  <c r="Q774" i="1"/>
  <c r="Q771" i="15" s="1"/>
  <c r="Q581" i="1"/>
  <c r="Q578" i="15" s="1"/>
  <c r="Q719" i="1"/>
  <c r="Q716" i="15" s="1"/>
  <c r="Q593" i="1"/>
  <c r="Q590" i="15" s="1"/>
  <c r="Q530" i="1"/>
  <c r="Q527" i="15" s="1"/>
  <c r="Q455" i="1"/>
  <c r="Q452" i="15" s="1"/>
  <c r="Q714" i="1"/>
  <c r="Q711" i="15" s="1"/>
  <c r="Q592" i="1"/>
  <c r="Q589" i="15" s="1"/>
  <c r="Q488" i="1"/>
  <c r="Q485" i="15" s="1"/>
  <c r="Q735" i="1"/>
  <c r="Q732" i="15" s="1"/>
  <c r="Q615" i="1"/>
  <c r="Q612" i="15" s="1"/>
  <c r="Q549" i="1"/>
  <c r="Q546" i="15" s="1"/>
  <c r="Q473" i="1"/>
  <c r="Q470" i="15" s="1"/>
  <c r="Q601" i="1"/>
  <c r="Q598" i="15" s="1"/>
  <c r="Q609" i="1"/>
  <c r="Q606" i="15" s="1"/>
  <c r="Q505" i="1"/>
  <c r="Q502" i="15" s="1"/>
  <c r="Q764" i="1"/>
  <c r="Q761" i="15" s="1"/>
  <c r="Q651" i="1"/>
  <c r="Q648" i="15" s="1"/>
  <c r="Q574" i="1"/>
  <c r="Q571" i="15" s="1"/>
  <c r="Q466" i="1"/>
  <c r="Q463" i="15" s="1"/>
  <c r="Q678" i="1"/>
  <c r="Q675" i="15" s="1"/>
  <c r="Q757" i="1"/>
  <c r="Q754" i="15" s="1"/>
  <c r="Q720" i="1"/>
  <c r="Q717" i="15" s="1"/>
  <c r="Q689" i="1"/>
  <c r="Q686" i="15" s="1"/>
  <c r="Q643" i="1"/>
  <c r="Q640" i="15" s="1"/>
  <c r="Q594" i="1"/>
  <c r="Q591" i="15" s="1"/>
  <c r="Q566" i="1"/>
  <c r="Q563" i="15" s="1"/>
  <c r="Q531" i="1"/>
  <c r="Q528" i="15" s="1"/>
  <c r="Q490" i="1"/>
  <c r="Q487" i="15" s="1"/>
  <c r="Q456" i="1"/>
  <c r="Q453" i="15" s="1"/>
  <c r="Q771" i="1"/>
  <c r="Q768" i="15" s="1"/>
  <c r="Q718" i="1"/>
  <c r="Q715" i="15" s="1"/>
  <c r="Q447" i="1"/>
  <c r="Q444" i="15" s="1"/>
  <c r="R521" i="1" l="1"/>
  <c r="R518" i="15" s="1"/>
  <c r="R774" i="1"/>
  <c r="R771" i="15" s="1"/>
  <c r="R730" i="1"/>
  <c r="R727" i="15" s="1"/>
  <c r="R696" i="1"/>
  <c r="R693" i="15" s="1"/>
  <c r="R535" i="1"/>
  <c r="R532" i="15" s="1"/>
  <c r="R724" i="1"/>
  <c r="R721" i="15" s="1"/>
  <c r="R641" i="1"/>
  <c r="R638" i="15" s="1"/>
  <c r="R624" i="1"/>
  <c r="R621" i="15" s="1"/>
  <c r="R543" i="1"/>
  <c r="R540" i="15" s="1"/>
  <c r="R650" i="1"/>
  <c r="R647" i="15" s="1"/>
  <c r="R629" i="1"/>
  <c r="R626" i="15" s="1"/>
  <c r="R461" i="1"/>
  <c r="R458" i="15" s="1"/>
  <c r="R746" i="1"/>
  <c r="R743" i="15" s="1"/>
  <c r="R495" i="1"/>
  <c r="R492" i="15" s="1"/>
  <c r="R542" i="1"/>
  <c r="R539" i="15" s="1"/>
  <c r="R471" i="1"/>
  <c r="R468" i="15" s="1"/>
  <c r="R684" i="1"/>
  <c r="R681" i="15" s="1"/>
  <c r="R488" i="1"/>
  <c r="R485" i="15" s="1"/>
  <c r="R537" i="1"/>
  <c r="R534" i="15" s="1"/>
  <c r="R748" i="1"/>
  <c r="R745" i="15" s="1"/>
  <c r="R541" i="1"/>
  <c r="R538" i="15" s="1"/>
  <c r="R500" i="1"/>
  <c r="R497" i="15" s="1"/>
  <c r="R523" i="1"/>
  <c r="R520" i="15" s="1"/>
  <c r="R592" i="1"/>
  <c r="R589" i="15" s="1"/>
  <c r="R704" i="1"/>
  <c r="R701" i="15" s="1"/>
  <c r="R557" i="1"/>
  <c r="R554" i="15" s="1"/>
  <c r="R517" i="1"/>
  <c r="R514" i="15" s="1"/>
  <c r="R595" i="1"/>
  <c r="R592" i="15" s="1"/>
  <c r="R762" i="1"/>
  <c r="R759" i="15" s="1"/>
  <c r="R646" i="1"/>
  <c r="R643" i="15" s="1"/>
  <c r="R714" i="1"/>
  <c r="R711" i="15" s="1"/>
  <c r="R687" i="1"/>
  <c r="R684" i="15" s="1"/>
  <c r="R548" i="1"/>
  <c r="R545" i="15" s="1"/>
  <c r="R493" i="1"/>
  <c r="R490" i="15" s="1"/>
  <c r="R561" i="1"/>
  <c r="R558" i="15" s="1"/>
  <c r="R590" i="1"/>
  <c r="R587" i="15" s="1"/>
  <c r="R781" i="1"/>
  <c r="R778" i="15" s="1"/>
  <c r="R544" i="1"/>
  <c r="R541" i="15" s="1"/>
  <c r="R632" i="1"/>
  <c r="R629" i="15" s="1"/>
  <c r="R479" i="1"/>
  <c r="R476" i="15" s="1"/>
  <c r="R663" i="1"/>
  <c r="R660" i="15" s="1"/>
  <c r="R444" i="1"/>
  <c r="AJ20" i="15" a="1"/>
  <c r="AJ20" i="15" s="1"/>
  <c r="N27" i="13" s="1"/>
  <c r="R483" i="1"/>
  <c r="R480" i="15" s="1"/>
  <c r="R501" i="1"/>
  <c r="R498" i="15" s="1"/>
  <c r="R678" i="1"/>
  <c r="R675" i="15" s="1"/>
  <c r="R489" i="1"/>
  <c r="R486" i="15" s="1"/>
  <c r="R671" i="1"/>
  <c r="R668" i="15" s="1"/>
  <c r="R528" i="1"/>
  <c r="R525" i="15" s="1"/>
  <c r="R744" i="1"/>
  <c r="R741" i="15" s="1"/>
  <c r="R466" i="1"/>
  <c r="R463" i="15" s="1"/>
  <c r="R578" i="1"/>
  <c r="R575" i="15" s="1"/>
  <c r="R653" i="1"/>
  <c r="R650" i="15" s="1"/>
  <c r="R547" i="1"/>
  <c r="R544" i="15" s="1"/>
  <c r="R771" i="1"/>
  <c r="R768" i="15" s="1"/>
  <c r="R497" i="1"/>
  <c r="R494" i="15" s="1"/>
  <c r="R776" i="1"/>
  <c r="R773" i="15" s="1"/>
  <c r="R617" i="1"/>
  <c r="R614" i="15" s="1"/>
  <c r="R697" i="1"/>
  <c r="R694" i="15" s="1"/>
  <c r="R767" i="1"/>
  <c r="R764" i="15" s="1"/>
  <c r="R456" i="1"/>
  <c r="R453" i="15" s="1"/>
  <c r="R658" i="1"/>
  <c r="R655" i="15" s="1"/>
  <c r="R713" i="1"/>
  <c r="R710" i="15" s="1"/>
  <c r="R482" i="1"/>
  <c r="R479" i="15" s="1"/>
  <c r="R526" i="1"/>
  <c r="R523" i="15" s="1"/>
  <c r="R783" i="1"/>
  <c r="R780" i="15" s="1"/>
  <c r="R764" i="1"/>
  <c r="R761" i="15" s="1"/>
  <c r="R573" i="1"/>
  <c r="R570" i="15" s="1"/>
  <c r="R605" i="1"/>
  <c r="R602" i="15" s="1"/>
  <c r="R551" i="1"/>
  <c r="R548" i="15" s="1"/>
  <c r="R450" i="1"/>
  <c r="R447" i="15" s="1"/>
  <c r="R585" i="1"/>
  <c r="R582" i="15" s="1"/>
  <c r="R445" i="1"/>
  <c r="AJ21" i="15" a="1"/>
  <c r="AJ21" i="15" s="1"/>
  <c r="N28" i="13" s="1"/>
  <c r="R751" i="1"/>
  <c r="R748" i="15" s="1"/>
  <c r="R719" i="1"/>
  <c r="R716" i="15" s="1"/>
  <c r="R784" i="1"/>
  <c r="R781" i="15" s="1"/>
  <c r="R602" i="1"/>
  <c r="R599" i="15" s="1"/>
  <c r="R439" i="1"/>
  <c r="AJ15" i="15" a="1"/>
  <c r="AJ15" i="15" s="1"/>
  <c r="N22" i="13" s="1"/>
  <c r="R469" i="1"/>
  <c r="R466" i="15" s="1"/>
  <c r="R647" i="1"/>
  <c r="AJ14" i="15" a="1"/>
  <c r="AJ14" i="15" s="1"/>
  <c r="N21" i="13" s="1"/>
  <c r="R785" i="1"/>
  <c r="R622" i="1"/>
  <c r="R619" i="15" s="1"/>
  <c r="R563" i="1"/>
  <c r="R560" i="15" s="1"/>
  <c r="R683" i="1"/>
  <c r="R680" i="15" s="1"/>
  <c r="R508" i="1"/>
  <c r="R505" i="15" s="1"/>
  <c r="R514" i="1"/>
  <c r="R511" i="15" s="1"/>
  <c r="R715" i="1"/>
  <c r="R712" i="15" s="1"/>
  <c r="R566" i="1"/>
  <c r="R563" i="15" s="1"/>
  <c r="R609" i="1"/>
  <c r="R606" i="15" s="1"/>
  <c r="R581" i="1"/>
  <c r="R578" i="15" s="1"/>
  <c r="R434" i="1"/>
  <c r="R431" i="15" s="1"/>
  <c r="R506" i="1"/>
  <c r="R503" i="15" s="1"/>
  <c r="R504" i="1"/>
  <c r="R501" i="15" s="1"/>
  <c r="R440" i="1"/>
  <c r="AJ16" i="15" a="1"/>
  <c r="AJ16" i="15" s="1"/>
  <c r="N23" i="13" s="1"/>
  <c r="R664" i="1"/>
  <c r="R661" i="15" s="1"/>
  <c r="R686" i="1"/>
  <c r="R683" i="15" s="1"/>
  <c r="R588" i="1"/>
  <c r="R585" i="15" s="1"/>
  <c r="R640" i="1"/>
  <c r="R637" i="15" s="1"/>
  <c r="AJ7" i="15" a="1"/>
  <c r="AJ7" i="15" s="1"/>
  <c r="N14" i="13" s="1"/>
  <c r="R589" i="1"/>
  <c r="R586" i="15" s="1"/>
  <c r="R688" i="1"/>
  <c r="R685" i="15" s="1"/>
  <c r="R446" i="1"/>
  <c r="AJ22" i="15" a="1"/>
  <c r="AJ22" i="15" s="1"/>
  <c r="N29" i="13" s="1"/>
  <c r="R782" i="1"/>
  <c r="R779" i="15" s="1"/>
  <c r="AJ8" i="15" a="1"/>
  <c r="AJ8" i="15" s="1"/>
  <c r="N15" i="13" s="1"/>
  <c r="R600" i="1"/>
  <c r="R597" i="15" s="1"/>
  <c r="R509" i="1"/>
  <c r="R506" i="15" s="1"/>
  <c r="R695" i="1"/>
  <c r="R692" i="15" s="1"/>
  <c r="R631" i="1"/>
  <c r="R628" i="15" s="1"/>
  <c r="R570" i="1"/>
  <c r="R567" i="15" s="1"/>
  <c r="R673" i="1"/>
  <c r="R670" i="15" s="1"/>
  <c r="R725" i="1"/>
  <c r="R722" i="15" s="1"/>
  <c r="R757" i="1"/>
  <c r="R754" i="15" s="1"/>
  <c r="R484" i="1"/>
  <c r="R481" i="15" s="1"/>
  <c r="R740" i="1"/>
  <c r="R737" i="15" s="1"/>
  <c r="R567" i="1"/>
  <c r="R564" i="15" s="1"/>
  <c r="R623" i="1"/>
  <c r="R620" i="15" s="1"/>
  <c r="R731" i="1"/>
  <c r="R728" i="15" s="1"/>
  <c r="R441" i="1"/>
  <c r="AJ17" i="15" a="1"/>
  <c r="AJ17" i="15" s="1"/>
  <c r="N24" i="13" s="1"/>
  <c r="R745" i="1"/>
  <c r="R742" i="15" s="1"/>
  <c r="R729" i="1"/>
  <c r="R726" i="15" s="1"/>
  <c r="R668" i="1"/>
  <c r="R665" i="15" s="1"/>
  <c r="R465" i="1"/>
  <c r="R462" i="15" s="1"/>
  <c r="R480" i="1"/>
  <c r="R477" i="15" s="1"/>
  <c r="R694" i="1"/>
  <c r="R691" i="15" s="1"/>
  <c r="R618" i="1"/>
  <c r="R615" i="15" s="1"/>
  <c r="R690" i="1"/>
  <c r="R687" i="15" s="1"/>
  <c r="R579" i="1"/>
  <c r="R576" i="15" s="1"/>
  <c r="R778" i="1"/>
  <c r="R775" i="15" s="1"/>
  <c r="R453" i="1"/>
  <c r="R450" i="15" s="1"/>
  <c r="R586" i="1"/>
  <c r="R583" i="15" s="1"/>
  <c r="R530" i="1"/>
  <c r="R527" i="15" s="1"/>
  <c r="R527" i="1"/>
  <c r="R524" i="15" s="1"/>
  <c r="R736" i="1"/>
  <c r="R733" i="15" s="1"/>
  <c r="R599" i="1"/>
  <c r="R596" i="15" s="1"/>
  <c r="R490" i="1"/>
  <c r="R487" i="15" s="1"/>
  <c r="R435" i="1"/>
  <c r="R432" i="15" s="1"/>
  <c r="R773" i="1"/>
  <c r="R770" i="15" s="1"/>
  <c r="R753" i="1"/>
  <c r="R750" i="15" s="1"/>
  <c r="R477" i="1"/>
  <c r="R474" i="15" s="1"/>
  <c r="R531" i="1"/>
  <c r="R528" i="15" s="1"/>
  <c r="R601" i="1"/>
  <c r="R598" i="15" s="1"/>
  <c r="R692" i="1"/>
  <c r="R689" i="15" s="1"/>
  <c r="R538" i="1"/>
  <c r="R535" i="15" s="1"/>
  <c r="R705" i="1"/>
  <c r="R702" i="15" s="1"/>
  <c r="R614" i="1"/>
  <c r="R611" i="15" s="1"/>
  <c r="R737" i="1"/>
  <c r="R734" i="15" s="1"/>
  <c r="R473" i="1"/>
  <c r="R470" i="15" s="1"/>
  <c r="R700" i="1"/>
  <c r="R697" i="15" s="1"/>
  <c r="R691" i="1"/>
  <c r="R688" i="15" s="1"/>
  <c r="R775" i="1"/>
  <c r="R772" i="15" s="1"/>
  <c r="R577" i="1"/>
  <c r="R574" i="15" s="1"/>
  <c r="R512" i="1"/>
  <c r="R509" i="15" s="1"/>
  <c r="R635" i="1"/>
  <c r="R632" i="15" s="1"/>
  <c r="R777" i="1"/>
  <c r="R774" i="15" s="1"/>
  <c r="R442" i="1"/>
  <c r="AJ18" i="15" a="1"/>
  <c r="AJ18" i="15" s="1"/>
  <c r="N25" i="13" s="1"/>
  <c r="R564" i="1"/>
  <c r="R561" i="15" s="1"/>
  <c r="R722" i="1"/>
  <c r="R719" i="15" s="1"/>
  <c r="R476" i="1"/>
  <c r="R473" i="15" s="1"/>
  <c r="R467" i="1"/>
  <c r="R464" i="15" s="1"/>
  <c r="R532" i="1"/>
  <c r="R529" i="15" s="1"/>
  <c r="R660" i="1"/>
  <c r="R657" i="15" s="1"/>
  <c r="R654" i="1"/>
  <c r="R651" i="15" s="1"/>
  <c r="R524" i="1"/>
  <c r="R521" i="15" s="1"/>
  <c r="R768" i="1"/>
  <c r="R765" i="15" s="1"/>
  <c r="R452" i="1"/>
  <c r="R449" i="15" s="1"/>
  <c r="R507" i="1"/>
  <c r="R504" i="15" s="1"/>
  <c r="R587" i="1"/>
  <c r="R584" i="15" s="1"/>
  <c r="R628" i="1"/>
  <c r="R625" i="15" s="1"/>
  <c r="R462" i="1"/>
  <c r="R459" i="15" s="1"/>
  <c r="R633" i="1"/>
  <c r="R630" i="15" s="1"/>
  <c r="R606" i="1"/>
  <c r="R603" i="15" s="1"/>
  <c r="R770" i="1"/>
  <c r="R767" i="15" s="1"/>
  <c r="R619" i="1"/>
  <c r="R616" i="15" s="1"/>
  <c r="R626" i="1"/>
  <c r="R623" i="15" s="1"/>
  <c r="R569" i="1"/>
  <c r="R566" i="15" s="1"/>
  <c r="R765" i="1"/>
  <c r="R762" i="15" s="1"/>
  <c r="R709" i="1"/>
  <c r="R706" i="15" s="1"/>
  <c r="R711" i="1"/>
  <c r="R708" i="15" s="1"/>
  <c r="R447" i="1"/>
  <c r="R444" i="15" s="1"/>
  <c r="R727" i="1"/>
  <c r="R724" i="15" s="1"/>
  <c r="R499" i="1"/>
  <c r="R496" i="15" s="1"/>
  <c r="R533" i="1"/>
  <c r="R530" i="15" s="1"/>
  <c r="R443" i="1"/>
  <c r="AJ19" i="15" a="1"/>
  <c r="AJ19" i="15" s="1"/>
  <c r="N26" i="13" s="1"/>
  <c r="R644" i="1"/>
  <c r="AJ11" i="15" a="1"/>
  <c r="AJ11" i="15" s="1"/>
  <c r="N18" i="13" s="1"/>
  <c r="R637" i="1"/>
  <c r="R634" i="15" s="1"/>
  <c r="R487" i="1"/>
  <c r="R484" i="15" s="1"/>
  <c r="R576" i="1"/>
  <c r="R573" i="15" s="1"/>
  <c r="R772" i="1"/>
  <c r="R769" i="15" s="1"/>
  <c r="R571" i="1"/>
  <c r="R568" i="15" s="1"/>
  <c r="R645" i="1"/>
  <c r="R642" i="15" s="1"/>
  <c r="R449" i="1"/>
  <c r="R446" i="15" s="1"/>
  <c r="R455" i="1"/>
  <c r="R452" i="15" s="1"/>
  <c r="R634" i="1"/>
  <c r="R631" i="15" s="1"/>
  <c r="R591" i="1"/>
  <c r="R588" i="15" s="1"/>
  <c r="R460" i="1"/>
  <c r="R457" i="15" s="1"/>
  <c r="R556" i="1"/>
  <c r="R553" i="15" s="1"/>
  <c r="R726" i="1"/>
  <c r="R723" i="15" s="1"/>
  <c r="R670" i="1"/>
  <c r="R667" i="15" s="1"/>
  <c r="R659" i="1"/>
  <c r="R656" i="15" s="1"/>
  <c r="R651" i="1"/>
  <c r="R648" i="15" s="1"/>
  <c r="R536" i="1"/>
  <c r="R533" i="15" s="1"/>
  <c r="R679" i="1"/>
  <c r="R676" i="15" s="1"/>
  <c r="R519" i="1"/>
  <c r="R516" i="15" s="1"/>
  <c r="R616" i="1"/>
  <c r="R613" i="15" s="1"/>
  <c r="R555" i="1"/>
  <c r="R552" i="15" s="1"/>
  <c r="R674" i="1"/>
  <c r="R671" i="15" s="1"/>
  <c r="R436" i="1"/>
  <c r="R433" i="15" s="1"/>
  <c r="AJ12" i="15" a="1"/>
  <c r="AJ12" i="15" s="1"/>
  <c r="N19" i="13" s="1"/>
  <c r="R593" i="1"/>
  <c r="R590" i="15" s="1"/>
  <c r="R734" i="1"/>
  <c r="R731" i="15" s="1"/>
  <c r="R433" i="1"/>
  <c r="R430" i="15" s="1"/>
  <c r="R505" i="1"/>
  <c r="R502" i="15" s="1"/>
  <c r="R662" i="1"/>
  <c r="R659" i="15" s="1"/>
  <c r="R706" i="1"/>
  <c r="R703" i="15" s="1"/>
  <c r="R707" i="1"/>
  <c r="R704" i="15" s="1"/>
  <c r="R558" i="1"/>
  <c r="R555" i="15" s="1"/>
  <c r="R437" i="1"/>
  <c r="R434" i="15" s="1"/>
  <c r="R666" i="1"/>
  <c r="R663" i="15" s="1"/>
  <c r="R554" i="1"/>
  <c r="R551" i="15" s="1"/>
  <c r="R780" i="1"/>
  <c r="R777" i="15" s="1"/>
  <c r="R594" i="1"/>
  <c r="R591" i="15" s="1"/>
  <c r="R549" i="1"/>
  <c r="R546" i="15" s="1"/>
  <c r="R459" i="1"/>
  <c r="R456" i="15" s="1"/>
  <c r="R761" i="1"/>
  <c r="R758" i="15" s="1"/>
  <c r="R763" i="1"/>
  <c r="R760" i="15" s="1"/>
  <c r="R608" i="1"/>
  <c r="R605" i="15" s="1"/>
  <c r="R550" i="1"/>
  <c r="R547" i="15" s="1"/>
  <c r="R749" i="1"/>
  <c r="R746" i="15" s="1"/>
  <c r="R553" i="1"/>
  <c r="R550" i="15" s="1"/>
  <c r="R481" i="1"/>
  <c r="R478" i="15" s="1"/>
  <c r="R451" i="1"/>
  <c r="R448" i="15" s="1"/>
  <c r="R475" i="1"/>
  <c r="R472" i="15" s="1"/>
  <c r="R610" i="1"/>
  <c r="R607" i="15" s="1"/>
  <c r="R754" i="1"/>
  <c r="R751" i="15" s="1"/>
  <c r="R766" i="1"/>
  <c r="R763" i="15" s="1"/>
  <c r="R701" i="1"/>
  <c r="R698" i="15" s="1"/>
  <c r="R639" i="1"/>
  <c r="R636" i="15" s="1"/>
  <c r="R652" i="1"/>
  <c r="R649" i="15" s="1"/>
  <c r="R511" i="1"/>
  <c r="R508" i="15" s="1"/>
  <c r="R712" i="1"/>
  <c r="R709" i="15" s="1"/>
  <c r="R485" i="1"/>
  <c r="R482" i="15" s="1"/>
  <c r="R689" i="1"/>
  <c r="R686" i="15" s="1"/>
  <c r="R615" i="1"/>
  <c r="R612" i="15" s="1"/>
  <c r="R496" i="1"/>
  <c r="R493" i="15" s="1"/>
  <c r="R565" i="1"/>
  <c r="R562" i="15" s="1"/>
  <c r="R728" i="1"/>
  <c r="R725" i="15" s="1"/>
  <c r="R522" i="1"/>
  <c r="R519" i="15" s="1"/>
  <c r="R657" i="1"/>
  <c r="R654" i="15" s="1"/>
  <c r="R580" i="1"/>
  <c r="R577" i="15" s="1"/>
  <c r="R636" i="1"/>
  <c r="R633" i="15" s="1"/>
  <c r="R518" i="1"/>
  <c r="R515" i="15" s="1"/>
  <c r="R559" i="1"/>
  <c r="R556" i="15" s="1"/>
  <c r="R603" i="1"/>
  <c r="R600" i="15" s="1"/>
  <c r="R612" i="1"/>
  <c r="R609" i="15" s="1"/>
  <c r="R468" i="1"/>
  <c r="R465" i="15" s="1"/>
  <c r="R513" i="1"/>
  <c r="R510" i="15" s="1"/>
  <c r="R582" i="1"/>
  <c r="R579" i="15" s="1"/>
  <c r="R741" i="1"/>
  <c r="R738" i="15" s="1"/>
  <c r="R681" i="1"/>
  <c r="R678" i="15" s="1"/>
  <c r="R458" i="1"/>
  <c r="R455" i="15" s="1"/>
  <c r="R486" i="1"/>
  <c r="R483" i="15" s="1"/>
  <c r="R494" i="1"/>
  <c r="R491" i="15" s="1"/>
  <c r="R733" i="1"/>
  <c r="R730" i="15" s="1"/>
  <c r="R454" i="1"/>
  <c r="R451" i="15" s="1"/>
  <c r="R755" i="1"/>
  <c r="R752" i="15" s="1"/>
  <c r="R667" i="1"/>
  <c r="R664" i="15" s="1"/>
  <c r="R661" i="1"/>
  <c r="R658" i="15" s="1"/>
  <c r="R750" i="1"/>
  <c r="R747" i="15" s="1"/>
  <c r="R604" i="1"/>
  <c r="R601" i="15" s="1"/>
  <c r="R438" i="1"/>
  <c r="R435" i="15" s="1"/>
  <c r="R583" i="1"/>
  <c r="R580" i="15" s="1"/>
  <c r="R464" i="1"/>
  <c r="R461" i="15" s="1"/>
  <c r="R758" i="1"/>
  <c r="R755" i="15" s="1"/>
  <c r="R718" i="1"/>
  <c r="R715" i="15" s="1"/>
  <c r="R470" i="1"/>
  <c r="R467" i="15" s="1"/>
  <c r="R743" i="1"/>
  <c r="R740" i="15" s="1"/>
  <c r="R747" i="1"/>
  <c r="R744" i="15" s="1"/>
  <c r="R627" i="1"/>
  <c r="R624" i="15" s="1"/>
  <c r="R572" i="1"/>
  <c r="R569" i="15" s="1"/>
  <c r="R574" i="1"/>
  <c r="R571" i="15" s="1"/>
  <c r="R545" i="1"/>
  <c r="R542" i="15" s="1"/>
  <c r="R515" i="1"/>
  <c r="R512" i="15" s="1"/>
  <c r="R598" i="1"/>
  <c r="R595" i="15" s="1"/>
  <c r="R752" i="1"/>
  <c r="R749" i="15" s="1"/>
  <c r="R491" i="1"/>
  <c r="R488" i="15" s="1"/>
  <c r="R721" i="1"/>
  <c r="R718" i="15" s="1"/>
  <c r="R717" i="1"/>
  <c r="R714" i="15" s="1"/>
  <c r="R642" i="1"/>
  <c r="R639" i="15" s="1"/>
  <c r="R516" i="1"/>
  <c r="R513" i="15" s="1"/>
  <c r="R739" i="1"/>
  <c r="R736" i="15" s="1"/>
  <c r="R760" i="1"/>
  <c r="R757" i="15" s="1"/>
  <c r="R672" i="1"/>
  <c r="R669" i="15" s="1"/>
  <c r="R529" i="1"/>
  <c r="R526" i="15" s="1"/>
  <c r="R474" i="1"/>
  <c r="R471" i="15" s="1"/>
  <c r="R611" i="1"/>
  <c r="R608" i="15" s="1"/>
  <c r="R596" i="1"/>
  <c r="R593" i="15" s="1"/>
  <c r="R656" i="1"/>
  <c r="R653" i="15" s="1"/>
  <c r="R432" i="1"/>
  <c r="R429" i="15" s="1"/>
  <c r="R643" i="1"/>
  <c r="R640" i="15" s="1"/>
  <c r="R703" i="1"/>
  <c r="R700" i="15" s="1"/>
  <c r="R720" i="1"/>
  <c r="R717" i="15" s="1"/>
  <c r="R735" i="1"/>
  <c r="R732" i="15" s="1"/>
  <c r="R620" i="1"/>
  <c r="R617" i="15" s="1"/>
  <c r="R503" i="1"/>
  <c r="R500" i="15" s="1"/>
  <c r="R677" i="1"/>
  <c r="R674" i="15" s="1"/>
  <c r="R699" i="1"/>
  <c r="R696" i="15" s="1"/>
  <c r="R621" i="1"/>
  <c r="R618" i="15" s="1"/>
  <c r="R756" i="1"/>
  <c r="R753" i="15" s="1"/>
  <c r="R552" i="1"/>
  <c r="R549" i="15" s="1"/>
  <c r="R676" i="1"/>
  <c r="R673" i="15" s="1"/>
  <c r="R669" i="1"/>
  <c r="R666" i="15" s="1"/>
  <c r="R680" i="1"/>
  <c r="R677" i="15" s="1"/>
  <c r="R498" i="1"/>
  <c r="R495" i="15" s="1"/>
  <c r="R562" i="1"/>
  <c r="R559" i="15" s="1"/>
  <c r="R710" i="1"/>
  <c r="R707" i="15" s="1"/>
  <c r="R539" i="1"/>
  <c r="R536" i="15" s="1"/>
  <c r="R702" i="1"/>
  <c r="R699" i="15" s="1"/>
  <c r="R682" i="1"/>
  <c r="R679" i="15" s="1"/>
  <c r="AK20" i="15" l="1" a="1"/>
  <c r="AK20" i="15" s="1"/>
  <c r="O27" i="13" s="1"/>
  <c r="R441" i="15"/>
  <c r="AK21" i="15" a="1"/>
  <c r="AK21" i="15" s="1"/>
  <c r="O28" i="13" s="1"/>
  <c r="R442" i="15"/>
  <c r="AK15" i="15" a="1"/>
  <c r="AK15" i="15" s="1"/>
  <c r="O22" i="13" s="1"/>
  <c r="R436" i="15"/>
  <c r="AK14" i="15" a="1"/>
  <c r="AK14" i="15" s="1"/>
  <c r="O21" i="13" s="1"/>
  <c r="R644" i="15"/>
  <c r="AK16" i="15" a="1"/>
  <c r="AK16" i="15" s="1"/>
  <c r="O23" i="13" s="1"/>
  <c r="R437" i="15"/>
  <c r="AK22" i="15" a="1"/>
  <c r="AK22" i="15" s="1"/>
  <c r="O29" i="13" s="1"/>
  <c r="R443" i="15"/>
  <c r="AK17" i="15" a="1"/>
  <c r="AK17" i="15" s="1"/>
  <c r="O24" i="13" s="1"/>
  <c r="R438" i="15"/>
  <c r="AK18" i="15" a="1"/>
  <c r="AK18" i="15" s="1"/>
  <c r="O25" i="13" s="1"/>
  <c r="R439" i="15"/>
  <c r="AK19" i="15" a="1"/>
  <c r="AK19" i="15" s="1"/>
  <c r="O26" i="13" s="1"/>
  <c r="R440" i="15"/>
  <c r="AK11" i="15" a="1"/>
  <c r="AK11" i="15" s="1"/>
  <c r="O18" i="13" s="1"/>
  <c r="R641" i="15"/>
  <c r="AJ13" i="15" a="1"/>
  <c r="AJ13" i="15" s="1"/>
  <c r="N20" i="13" s="1"/>
  <c r="AK13" i="15" a="1"/>
  <c r="AK13" i="15" s="1"/>
  <c r="O20" i="13" s="1"/>
  <c r="AK12" i="15" a="1"/>
  <c r="AK12" i="15" s="1"/>
  <c r="O19" i="13" s="1"/>
  <c r="AJ6" i="15" a="1"/>
  <c r="AJ6" i="15" s="1"/>
  <c r="AK8" i="15" a="1"/>
  <c r="AK8" i="15" s="1"/>
  <c r="O15" i="13" s="1"/>
  <c r="AK9" i="15" a="1"/>
  <c r="AK9" i="15" s="1"/>
  <c r="O16" i="13" s="1"/>
  <c r="AJ10" i="15" a="1"/>
  <c r="AJ10" i="15" s="1"/>
  <c r="N17" i="13" s="1"/>
  <c r="AK7" i="15" a="1"/>
  <c r="AK7" i="15" s="1"/>
  <c r="O14" i="13" s="1"/>
  <c r="AK6" i="15" a="1"/>
  <c r="AK6" i="15" s="1"/>
  <c r="AK10" i="15" a="1"/>
  <c r="AK10" i="15" s="1"/>
  <c r="O17" i="13" s="1"/>
  <c r="AJ9" i="15" a="1"/>
  <c r="AJ9" i="15" s="1"/>
  <c r="N16" i="13" s="1"/>
  <c r="N13" i="13" l="1"/>
  <c r="N33" i="13" s="1"/>
  <c r="O13" i="13"/>
  <c r="O33" i="13" s="1"/>
</calcChain>
</file>

<file path=xl/sharedStrings.xml><?xml version="1.0" encoding="utf-8"?>
<sst xmlns="http://schemas.openxmlformats.org/spreadsheetml/2006/main" count="2748" uniqueCount="1264">
  <si>
    <t>Calculation of Riverboat Wagering Tax Revenue Sharing Distribution</t>
  </si>
  <si>
    <t>2020 Census</t>
  </si>
  <si>
    <t xml:space="preserve">Percent of </t>
  </si>
  <si>
    <t>Total Population</t>
  </si>
  <si>
    <t>County</t>
  </si>
  <si>
    <t>ALLEN COUNTY</t>
  </si>
  <si>
    <t xml:space="preserve">CROWS NEST </t>
  </si>
  <si>
    <t xml:space="preserve">NORTH CROWS NEST </t>
  </si>
  <si>
    <t>(1) Per IC 4-33-13-5(l) the amount that would otherwise be distributed to South Bend shall be withheld and deposited in the state general fund</t>
  </si>
  <si>
    <t>Office of the Comptroller</t>
  </si>
  <si>
    <t>CO</t>
  </si>
  <si>
    <t>UT</t>
  </si>
  <si>
    <t>UC</t>
  </si>
  <si>
    <t>01</t>
  </si>
  <si>
    <t>0000</t>
  </si>
  <si>
    <t>0407</t>
  </si>
  <si>
    <t>0453</t>
  </si>
  <si>
    <t>0520</t>
  </si>
  <si>
    <t>0521</t>
  </si>
  <si>
    <t/>
  </si>
  <si>
    <t>02</t>
  </si>
  <si>
    <t>0100</t>
  </si>
  <si>
    <t>0424</t>
  </si>
  <si>
    <t>0465</t>
  </si>
  <si>
    <t>0522</t>
  </si>
  <si>
    <t>0523</t>
  </si>
  <si>
    <t>0524</t>
  </si>
  <si>
    <t>0968</t>
  </si>
  <si>
    <t>03</t>
  </si>
  <si>
    <t>0200</t>
  </si>
  <si>
    <t>0525</t>
  </si>
  <si>
    <t>0526</t>
  </si>
  <si>
    <t>0527</t>
  </si>
  <si>
    <t>0528</t>
  </si>
  <si>
    <t>0529</t>
  </si>
  <si>
    <t>04</t>
  </si>
  <si>
    <t>0530</t>
  </si>
  <si>
    <t>0531</t>
  </si>
  <si>
    <t>0532</t>
  </si>
  <si>
    <t>0533</t>
  </si>
  <si>
    <t>0534</t>
  </si>
  <si>
    <t>0535</t>
  </si>
  <si>
    <t>05</t>
  </si>
  <si>
    <t>0409</t>
  </si>
  <si>
    <t>0464</t>
  </si>
  <si>
    <t>0951</t>
  </si>
  <si>
    <t>06</t>
  </si>
  <si>
    <t>0402</t>
  </si>
  <si>
    <t>0536</t>
  </si>
  <si>
    <t>0537</t>
  </si>
  <si>
    <t>0538</t>
  </si>
  <si>
    <t>0539</t>
  </si>
  <si>
    <t>0540</t>
  </si>
  <si>
    <t>0541</t>
  </si>
  <si>
    <t>07</t>
  </si>
  <si>
    <t>0542</t>
  </si>
  <si>
    <t>08</t>
  </si>
  <si>
    <t>0457</t>
  </si>
  <si>
    <t>0543</t>
  </si>
  <si>
    <t>0544</t>
  </si>
  <si>
    <t>0545</t>
  </si>
  <si>
    <t>0546</t>
  </si>
  <si>
    <t>09</t>
  </si>
  <si>
    <t>0301</t>
  </si>
  <si>
    <t>0547</t>
  </si>
  <si>
    <t>0548</t>
  </si>
  <si>
    <t>0549</t>
  </si>
  <si>
    <t>0550</t>
  </si>
  <si>
    <t>10</t>
  </si>
  <si>
    <t>0205</t>
  </si>
  <si>
    <t>0421</t>
  </si>
  <si>
    <t>0500</t>
  </si>
  <si>
    <t>0551</t>
  </si>
  <si>
    <t>0552</t>
  </si>
  <si>
    <t>0962</t>
  </si>
  <si>
    <t>11</t>
  </si>
  <si>
    <t>0410</t>
  </si>
  <si>
    <t>0553</t>
  </si>
  <si>
    <t>0554</t>
  </si>
  <si>
    <t>0555</t>
  </si>
  <si>
    <t>0556</t>
  </si>
  <si>
    <t>0557</t>
  </si>
  <si>
    <t>0558</t>
  </si>
  <si>
    <t>12</t>
  </si>
  <si>
    <t>0309</t>
  </si>
  <si>
    <t>0559</t>
  </si>
  <si>
    <t>0560</t>
  </si>
  <si>
    <t>0561</t>
  </si>
  <si>
    <t>0562</t>
  </si>
  <si>
    <t>0563</t>
  </si>
  <si>
    <t>13</t>
  </si>
  <si>
    <t>0564</t>
  </si>
  <si>
    <t>0565</t>
  </si>
  <si>
    <t>0566</t>
  </si>
  <si>
    <t>0567</t>
  </si>
  <si>
    <t>0568</t>
  </si>
  <si>
    <t>14</t>
  </si>
  <si>
    <t>0319</t>
  </si>
  <si>
    <t>0569</t>
  </si>
  <si>
    <t>0570</t>
  </si>
  <si>
    <t>0571</t>
  </si>
  <si>
    <t>0572</t>
  </si>
  <si>
    <t>0573</t>
  </si>
  <si>
    <t>0574</t>
  </si>
  <si>
    <t>15</t>
  </si>
  <si>
    <t>16</t>
  </si>
  <si>
    <t>0406</t>
  </si>
  <si>
    <t>0581</t>
  </si>
  <si>
    <t>0582</t>
  </si>
  <si>
    <t>0583</t>
  </si>
  <si>
    <t>0584</t>
  </si>
  <si>
    <t>17</t>
  </si>
  <si>
    <t>0416</t>
  </si>
  <si>
    <t>0436</t>
  </si>
  <si>
    <t>0460</t>
  </si>
  <si>
    <t>0585</t>
  </si>
  <si>
    <t>0586</t>
  </si>
  <si>
    <t>0587</t>
  </si>
  <si>
    <t>0589</t>
  </si>
  <si>
    <t>0590</t>
  </si>
  <si>
    <t>18</t>
  </si>
  <si>
    <t>0107</t>
  </si>
  <si>
    <t>0591</t>
  </si>
  <si>
    <t>0592</t>
  </si>
  <si>
    <t>0593</t>
  </si>
  <si>
    <t>0594</t>
  </si>
  <si>
    <t>0595</t>
  </si>
  <si>
    <t>0963</t>
  </si>
  <si>
    <t>19</t>
  </si>
  <si>
    <t>0405</t>
  </si>
  <si>
    <t>0434</t>
  </si>
  <si>
    <t>0596</t>
  </si>
  <si>
    <t>0597</t>
  </si>
  <si>
    <t>0598</t>
  </si>
  <si>
    <t>20</t>
  </si>
  <si>
    <t>0112</t>
  </si>
  <si>
    <t>0305</t>
  </si>
  <si>
    <t>0444</t>
  </si>
  <si>
    <t>0599</t>
  </si>
  <si>
    <t>0600</t>
  </si>
  <si>
    <t>0601</t>
  </si>
  <si>
    <t>0602</t>
  </si>
  <si>
    <t>21</t>
  </si>
  <si>
    <t>0304</t>
  </si>
  <si>
    <t>22</t>
  </si>
  <si>
    <t>0116</t>
  </si>
  <si>
    <t>0603</t>
  </si>
  <si>
    <t>0604</t>
  </si>
  <si>
    <t>23</t>
  </si>
  <si>
    <t>0443</t>
  </si>
  <si>
    <t>0456</t>
  </si>
  <si>
    <t>0605</t>
  </si>
  <si>
    <t>0606</t>
  </si>
  <si>
    <t>0607</t>
  </si>
  <si>
    <t>0608</t>
  </si>
  <si>
    <t>0609</t>
  </si>
  <si>
    <t>0610</t>
  </si>
  <si>
    <t>24</t>
  </si>
  <si>
    <t>0611</t>
  </si>
  <si>
    <t>0612</t>
  </si>
  <si>
    <t>0613</t>
  </si>
  <si>
    <t>0614</t>
  </si>
  <si>
    <t>0952</t>
  </si>
  <si>
    <t>25</t>
  </si>
  <si>
    <t>0440</t>
  </si>
  <si>
    <t>0615</t>
  </si>
  <si>
    <t>0616</t>
  </si>
  <si>
    <t>0617</t>
  </si>
  <si>
    <t>26</t>
  </si>
  <si>
    <t>0415</t>
  </si>
  <si>
    <t>0451</t>
  </si>
  <si>
    <t>0618</t>
  </si>
  <si>
    <t>0619</t>
  </si>
  <si>
    <t>0620</t>
  </si>
  <si>
    <t>0621</t>
  </si>
  <si>
    <t>0622</t>
  </si>
  <si>
    <t>0623</t>
  </si>
  <si>
    <t>0624</t>
  </si>
  <si>
    <t>0625</t>
  </si>
  <si>
    <t>27</t>
  </si>
  <si>
    <t>0114</t>
  </si>
  <si>
    <t>0422</t>
  </si>
  <si>
    <t>0626</t>
  </si>
  <si>
    <t>0627</t>
  </si>
  <si>
    <t>0628</t>
  </si>
  <si>
    <t>0629</t>
  </si>
  <si>
    <t>0630</t>
  </si>
  <si>
    <t>0631</t>
  </si>
  <si>
    <t>0632</t>
  </si>
  <si>
    <t>0633</t>
  </si>
  <si>
    <t>28</t>
  </si>
  <si>
    <t>0426</t>
  </si>
  <si>
    <t>0461</t>
  </si>
  <si>
    <t>0634</t>
  </si>
  <si>
    <t>0635</t>
  </si>
  <si>
    <t>0636</t>
  </si>
  <si>
    <t>0637</t>
  </si>
  <si>
    <t>0638</t>
  </si>
  <si>
    <t>29</t>
  </si>
  <si>
    <t>0323</t>
  </si>
  <si>
    <t>0413</t>
  </si>
  <si>
    <t>0639</t>
  </si>
  <si>
    <t>0640</t>
  </si>
  <si>
    <t>0641</t>
  </si>
  <si>
    <t>0642</t>
  </si>
  <si>
    <t>0643</t>
  </si>
  <si>
    <t>0644</t>
  </si>
  <si>
    <t>30</t>
  </si>
  <si>
    <t>0400</t>
  </si>
  <si>
    <t>0645</t>
  </si>
  <si>
    <t>0646</t>
  </si>
  <si>
    <t>0647</t>
  </si>
  <si>
    <t>0648</t>
  </si>
  <si>
    <t>0649</t>
  </si>
  <si>
    <t>0966</t>
  </si>
  <si>
    <t>31</t>
  </si>
  <si>
    <t>32</t>
  </si>
  <si>
    <t>0502</t>
  </si>
  <si>
    <t>0503</t>
  </si>
  <si>
    <t>0659</t>
  </si>
  <si>
    <t>0660</t>
  </si>
  <si>
    <t>0661</t>
  </si>
  <si>
    <t>0662</t>
  </si>
  <si>
    <t>0663</t>
  </si>
  <si>
    <t>0664</t>
  </si>
  <si>
    <t>0665</t>
  </si>
  <si>
    <t>0666</t>
  </si>
  <si>
    <t>0969</t>
  </si>
  <si>
    <t>33</t>
  </si>
  <si>
    <t>0203</t>
  </si>
  <si>
    <t>0667</t>
  </si>
  <si>
    <t>0668</t>
  </si>
  <si>
    <t>0669</t>
  </si>
  <si>
    <t>0670</t>
  </si>
  <si>
    <t>0671</t>
  </si>
  <si>
    <t>0672</t>
  </si>
  <si>
    <t>0673</t>
  </si>
  <si>
    <t>0674</t>
  </si>
  <si>
    <t>0675</t>
  </si>
  <si>
    <t>0676</t>
  </si>
  <si>
    <t>0677</t>
  </si>
  <si>
    <t>0678</t>
  </si>
  <si>
    <t>0679</t>
  </si>
  <si>
    <t>0680</t>
  </si>
  <si>
    <t>34</t>
  </si>
  <si>
    <t>0110</t>
  </si>
  <si>
    <t>0681</t>
  </si>
  <si>
    <t>0682</t>
  </si>
  <si>
    <t>35</t>
  </si>
  <si>
    <t>0307</t>
  </si>
  <si>
    <t>0683</t>
  </si>
  <si>
    <t>0684</t>
  </si>
  <si>
    <t>0685</t>
  </si>
  <si>
    <t>0686</t>
  </si>
  <si>
    <t>0687</t>
  </si>
  <si>
    <t>36</t>
  </si>
  <si>
    <t>0314</t>
  </si>
  <si>
    <t>0688</t>
  </si>
  <si>
    <t>0689</t>
  </si>
  <si>
    <t>0690</t>
  </si>
  <si>
    <t>37</t>
  </si>
  <si>
    <t>0437</t>
  </si>
  <si>
    <t>0691</t>
  </si>
  <si>
    <t>0692</t>
  </si>
  <si>
    <t>0693</t>
  </si>
  <si>
    <t>38</t>
  </si>
  <si>
    <t>0417</t>
  </si>
  <si>
    <t>0450</t>
  </si>
  <si>
    <t>0694</t>
  </si>
  <si>
    <t>0695</t>
  </si>
  <si>
    <t>0696</t>
  </si>
  <si>
    <t>0697</t>
  </si>
  <si>
    <t>39</t>
  </si>
  <si>
    <t>0316</t>
  </si>
  <si>
    <t>0698</t>
  </si>
  <si>
    <t>0699</t>
  </si>
  <si>
    <t>0700</t>
  </si>
  <si>
    <t>40</t>
  </si>
  <si>
    <t>0441</t>
  </si>
  <si>
    <t>0701</t>
  </si>
  <si>
    <t>41</t>
  </si>
  <si>
    <t>0317</t>
  </si>
  <si>
    <t>0318</t>
  </si>
  <si>
    <t>0702</t>
  </si>
  <si>
    <t>0703</t>
  </si>
  <si>
    <t>0704</t>
  </si>
  <si>
    <t>0705</t>
  </si>
  <si>
    <t>0706</t>
  </si>
  <si>
    <t>0707</t>
  </si>
  <si>
    <t>42</t>
  </si>
  <si>
    <t>0300</t>
  </si>
  <si>
    <t>0448</t>
  </si>
  <si>
    <t>0708</t>
  </si>
  <si>
    <t>0709</t>
  </si>
  <si>
    <t>0710</t>
  </si>
  <si>
    <t>0711</t>
  </si>
  <si>
    <t>0712</t>
  </si>
  <si>
    <t>0713</t>
  </si>
  <si>
    <t>0714</t>
  </si>
  <si>
    <t>43</t>
  </si>
  <si>
    <t>0414</t>
  </si>
  <si>
    <t>0715</t>
  </si>
  <si>
    <t>0716</t>
  </si>
  <si>
    <t>0717</t>
  </si>
  <si>
    <t>0718</t>
  </si>
  <si>
    <t>0719</t>
  </si>
  <si>
    <t>0720</t>
  </si>
  <si>
    <t>0721</t>
  </si>
  <si>
    <t>0722</t>
  </si>
  <si>
    <t>0723</t>
  </si>
  <si>
    <t>0724</t>
  </si>
  <si>
    <t>0725</t>
  </si>
  <si>
    <t>0726</t>
  </si>
  <si>
    <t>44</t>
  </si>
  <si>
    <t>0727</t>
  </si>
  <si>
    <t>0728</t>
  </si>
  <si>
    <t>0729</t>
  </si>
  <si>
    <t>0811</t>
  </si>
  <si>
    <t>45</t>
  </si>
  <si>
    <t>46</t>
  </si>
  <si>
    <t>47</t>
  </si>
  <si>
    <t>0315</t>
  </si>
  <si>
    <t>0445</t>
  </si>
  <si>
    <t>0745</t>
  </si>
  <si>
    <t>48</t>
  </si>
  <si>
    <t>0105</t>
  </si>
  <si>
    <t>0320</t>
  </si>
  <si>
    <t>0430</t>
  </si>
  <si>
    <t>0746</t>
  </si>
  <si>
    <t>0747</t>
  </si>
  <si>
    <t>0748</t>
  </si>
  <si>
    <t>0749</t>
  </si>
  <si>
    <t>0751</t>
  </si>
  <si>
    <t>0752</t>
  </si>
  <si>
    <t>0753</t>
  </si>
  <si>
    <t>0754</t>
  </si>
  <si>
    <t>0755</t>
  </si>
  <si>
    <t>0756</t>
  </si>
  <si>
    <t>0757</t>
  </si>
  <si>
    <t>0758</t>
  </si>
  <si>
    <t>49</t>
  </si>
  <si>
    <t>0306</t>
  </si>
  <si>
    <t>0312</t>
  </si>
  <si>
    <t>0459</t>
  </si>
  <si>
    <t>0508</t>
  </si>
  <si>
    <t>0760</t>
  </si>
  <si>
    <t>0762</t>
  </si>
  <si>
    <t>0764</t>
  </si>
  <si>
    <t>0766</t>
  </si>
  <si>
    <t>0769</t>
  </si>
  <si>
    <t>0772</t>
  </si>
  <si>
    <t>0773</t>
  </si>
  <si>
    <t>0774</t>
  </si>
  <si>
    <t>0971</t>
  </si>
  <si>
    <t>0938</t>
  </si>
  <si>
    <t>50</t>
  </si>
  <si>
    <t>0412</t>
  </si>
  <si>
    <t>0775</t>
  </si>
  <si>
    <t>0776</t>
  </si>
  <si>
    <t>0777</t>
  </si>
  <si>
    <t>0778</t>
  </si>
  <si>
    <t>0779</t>
  </si>
  <si>
    <t>51</t>
  </si>
  <si>
    <t>0454</t>
  </si>
  <si>
    <t>0780</t>
  </si>
  <si>
    <t>0781</t>
  </si>
  <si>
    <t>52</t>
  </si>
  <si>
    <t>0310</t>
  </si>
  <si>
    <t>0782</t>
  </si>
  <si>
    <t>0783</t>
  </si>
  <si>
    <t>0784</t>
  </si>
  <si>
    <t>0785</t>
  </si>
  <si>
    <t>0786</t>
  </si>
  <si>
    <t>53</t>
  </si>
  <si>
    <t>0113</t>
  </si>
  <si>
    <t>0788</t>
  </si>
  <si>
    <t>0789</t>
  </si>
  <si>
    <t>54</t>
  </si>
  <si>
    <t>0311</t>
  </si>
  <si>
    <t>0790</t>
  </si>
  <si>
    <t>0791</t>
  </si>
  <si>
    <t>0792</t>
  </si>
  <si>
    <t>0793</t>
  </si>
  <si>
    <t>0794</t>
  </si>
  <si>
    <t>0795</t>
  </si>
  <si>
    <t>0796</t>
  </si>
  <si>
    <t>0797</t>
  </si>
  <si>
    <t>0959</t>
  </si>
  <si>
    <t>0960</t>
  </si>
  <si>
    <t>55</t>
  </si>
  <si>
    <t>0403</t>
  </si>
  <si>
    <t>0509</t>
  </si>
  <si>
    <t>0798</t>
  </si>
  <si>
    <t>0799</t>
  </si>
  <si>
    <t>0800</t>
  </si>
  <si>
    <t>0801</t>
  </si>
  <si>
    <t>0970</t>
  </si>
  <si>
    <t>56</t>
  </si>
  <si>
    <t>0802</t>
  </si>
  <si>
    <t>0803</t>
  </si>
  <si>
    <t>0804</t>
  </si>
  <si>
    <t>0805</t>
  </si>
  <si>
    <t>0806</t>
  </si>
  <si>
    <t>57</t>
  </si>
  <si>
    <t>0418</t>
  </si>
  <si>
    <t>0452</t>
  </si>
  <si>
    <t>0807</t>
  </si>
  <si>
    <t>0808</t>
  </si>
  <si>
    <t>0809</t>
  </si>
  <si>
    <t>0810</t>
  </si>
  <si>
    <t>58</t>
  </si>
  <si>
    <t>59</t>
  </si>
  <si>
    <t>60</t>
  </si>
  <si>
    <t>0816</t>
  </si>
  <si>
    <t>0817</t>
  </si>
  <si>
    <t>61</t>
  </si>
  <si>
    <t>0818</t>
  </si>
  <si>
    <t>0820</t>
  </si>
  <si>
    <t>0821</t>
  </si>
  <si>
    <t>0822</t>
  </si>
  <si>
    <t>0823</t>
  </si>
  <si>
    <t>0954</t>
  </si>
  <si>
    <t>62</t>
  </si>
  <si>
    <t>0411</t>
  </si>
  <si>
    <t>0463</t>
  </si>
  <si>
    <t>0824</t>
  </si>
  <si>
    <t>63</t>
  </si>
  <si>
    <t>0455</t>
  </si>
  <si>
    <t>0825</t>
  </si>
  <si>
    <t>0826</t>
  </si>
  <si>
    <t>64</t>
  </si>
  <si>
    <t>0204</t>
  </si>
  <si>
    <t>0303</t>
  </si>
  <si>
    <t>0510</t>
  </si>
  <si>
    <t>0827</t>
  </si>
  <si>
    <t>0828</t>
  </si>
  <si>
    <t>0829</t>
  </si>
  <si>
    <t>0830</t>
  </si>
  <si>
    <t>0831</t>
  </si>
  <si>
    <t>0832</t>
  </si>
  <si>
    <t>0833</t>
  </si>
  <si>
    <t>0834</t>
  </si>
  <si>
    <t>65</t>
  </si>
  <si>
    <t>0419</t>
  </si>
  <si>
    <t>0835</t>
  </si>
  <si>
    <t>0836</t>
  </si>
  <si>
    <t>0837</t>
  </si>
  <si>
    <t>0838</t>
  </si>
  <si>
    <t>66</t>
  </si>
  <si>
    <t>0839</t>
  </si>
  <si>
    <t>0840</t>
  </si>
  <si>
    <t>0841</t>
  </si>
  <si>
    <t>0842</t>
  </si>
  <si>
    <t>67</t>
  </si>
  <si>
    <t>0404</t>
  </si>
  <si>
    <t>0843</t>
  </si>
  <si>
    <t>0844</t>
  </si>
  <si>
    <t>0845</t>
  </si>
  <si>
    <t>0846</t>
  </si>
  <si>
    <t>0965</t>
  </si>
  <si>
    <t>68</t>
  </si>
  <si>
    <t>0425</t>
  </si>
  <si>
    <t>0446</t>
  </si>
  <si>
    <t>0847</t>
  </si>
  <si>
    <t>0848</t>
  </si>
  <si>
    <t>0849</t>
  </si>
  <si>
    <t>0850</t>
  </si>
  <si>
    <t>0851</t>
  </si>
  <si>
    <t>0852</t>
  </si>
  <si>
    <t>0853</t>
  </si>
  <si>
    <t>69</t>
  </si>
  <si>
    <t>0447</t>
  </si>
  <si>
    <t>0854</t>
  </si>
  <si>
    <t>0855</t>
  </si>
  <si>
    <t>0856</t>
  </si>
  <si>
    <t>0857</t>
  </si>
  <si>
    <t>0858</t>
  </si>
  <si>
    <t>0955</t>
  </si>
  <si>
    <t>70</t>
  </si>
  <si>
    <t>0420</t>
  </si>
  <si>
    <t>0859</t>
  </si>
  <si>
    <t>0860</t>
  </si>
  <si>
    <t>71</t>
  </si>
  <si>
    <t>0103</t>
  </si>
  <si>
    <t>0117</t>
  </si>
  <si>
    <t>0861</t>
  </si>
  <si>
    <t>0862</t>
  </si>
  <si>
    <t>0863</t>
  </si>
  <si>
    <t>0864</t>
  </si>
  <si>
    <t>0865</t>
  </si>
  <si>
    <t>0866</t>
  </si>
  <si>
    <t>0867</t>
  </si>
  <si>
    <t>72</t>
  </si>
  <si>
    <t>0435</t>
  </si>
  <si>
    <t>0868</t>
  </si>
  <si>
    <t>73</t>
  </si>
  <si>
    <t>0308</t>
  </si>
  <si>
    <t>0869</t>
  </si>
  <si>
    <t>0972</t>
  </si>
  <si>
    <t>74</t>
  </si>
  <si>
    <t>0458</t>
  </si>
  <si>
    <t>0870</t>
  </si>
  <si>
    <t>0871</t>
  </si>
  <si>
    <t>0872</t>
  </si>
  <si>
    <t>0873</t>
  </si>
  <si>
    <t>0874</t>
  </si>
  <si>
    <t>0973</t>
  </si>
  <si>
    <t>75</t>
  </si>
  <si>
    <t>0449</t>
  </si>
  <si>
    <t>0875</t>
  </si>
  <si>
    <t>0876</t>
  </si>
  <si>
    <t>76</t>
  </si>
  <si>
    <t>0429</t>
  </si>
  <si>
    <t>0877</t>
  </si>
  <si>
    <t>0878</t>
  </si>
  <si>
    <t>0879</t>
  </si>
  <si>
    <t>0880</t>
  </si>
  <si>
    <t>0881</t>
  </si>
  <si>
    <t>77</t>
  </si>
  <si>
    <t>0438</t>
  </si>
  <si>
    <t>0882</t>
  </si>
  <si>
    <t>0883</t>
  </si>
  <si>
    <t>0884</t>
  </si>
  <si>
    <t>0885</t>
  </si>
  <si>
    <t>0886</t>
  </si>
  <si>
    <t>0887</t>
  </si>
  <si>
    <t>78</t>
  </si>
  <si>
    <t>79</t>
  </si>
  <si>
    <t>0109</t>
  </si>
  <si>
    <t>0302</t>
  </si>
  <si>
    <t>0890</t>
  </si>
  <si>
    <t>0891</t>
  </si>
  <si>
    <t>0957</t>
  </si>
  <si>
    <t>0964</t>
  </si>
  <si>
    <t>80</t>
  </si>
  <si>
    <t>0428</t>
  </si>
  <si>
    <t>0892</t>
  </si>
  <si>
    <t>0893</t>
  </si>
  <si>
    <t>0894</t>
  </si>
  <si>
    <t>81</t>
  </si>
  <si>
    <t>0895</t>
  </si>
  <si>
    <t>0896</t>
  </si>
  <si>
    <t>82</t>
  </si>
  <si>
    <t>83</t>
  </si>
  <si>
    <t>0427</t>
  </si>
  <si>
    <t>0897</t>
  </si>
  <si>
    <t>0898</t>
  </si>
  <si>
    <t>0899</t>
  </si>
  <si>
    <t>0900</t>
  </si>
  <si>
    <t>0901</t>
  </si>
  <si>
    <t>0902</t>
  </si>
  <si>
    <t>84</t>
  </si>
  <si>
    <t>85</t>
  </si>
  <si>
    <t>0313</t>
  </si>
  <si>
    <t>0511</t>
  </si>
  <si>
    <t>0906</t>
  </si>
  <si>
    <t>0907</t>
  </si>
  <si>
    <t>0908</t>
  </si>
  <si>
    <t>86</t>
  </si>
  <si>
    <t>0909</t>
  </si>
  <si>
    <t>0910</t>
  </si>
  <si>
    <t>0911</t>
  </si>
  <si>
    <t>0912</t>
  </si>
  <si>
    <t>87</t>
  </si>
  <si>
    <t>0423</t>
  </si>
  <si>
    <t>0913</t>
  </si>
  <si>
    <t>0914</t>
  </si>
  <si>
    <t>0915</t>
  </si>
  <si>
    <t>0916</t>
  </si>
  <si>
    <t>0917</t>
  </si>
  <si>
    <t>88</t>
  </si>
  <si>
    <t>0431</t>
  </si>
  <si>
    <t>0918</t>
  </si>
  <si>
    <t>0921</t>
  </si>
  <si>
    <t>0922</t>
  </si>
  <si>
    <t>0923</t>
  </si>
  <si>
    <t>0924</t>
  </si>
  <si>
    <t>89</t>
  </si>
  <si>
    <t>0111</t>
  </si>
  <si>
    <t>0925</t>
  </si>
  <si>
    <t>0926</t>
  </si>
  <si>
    <t>0927</t>
  </si>
  <si>
    <t>0928</t>
  </si>
  <si>
    <t>0929</t>
  </si>
  <si>
    <t>0930</t>
  </si>
  <si>
    <t>0931</t>
  </si>
  <si>
    <t>0932</t>
  </si>
  <si>
    <t>0933</t>
  </si>
  <si>
    <t>0934</t>
  </si>
  <si>
    <t>0935</t>
  </si>
  <si>
    <t>0936</t>
  </si>
  <si>
    <t>0937</t>
  </si>
  <si>
    <t>90</t>
  </si>
  <si>
    <t>0408</t>
  </si>
  <si>
    <t>0476</t>
  </si>
  <si>
    <t>0939</t>
  </si>
  <si>
    <t>0940</t>
  </si>
  <si>
    <t>0941</t>
  </si>
  <si>
    <t>91</t>
  </si>
  <si>
    <t>0433</t>
  </si>
  <si>
    <t>0942</t>
  </si>
  <si>
    <t>0943</t>
  </si>
  <si>
    <t>0944</t>
  </si>
  <si>
    <t>0945</t>
  </si>
  <si>
    <t>0946</t>
  </si>
  <si>
    <t>0947</t>
  </si>
  <si>
    <t>92</t>
  </si>
  <si>
    <t>0432</t>
  </si>
  <si>
    <t>0948</t>
  </si>
  <si>
    <t>0949</t>
  </si>
  <si>
    <t>0950</t>
  </si>
  <si>
    <t>XXXX</t>
  </si>
  <si>
    <t>CC?</t>
  </si>
  <si>
    <t>POPULATION</t>
  </si>
  <si>
    <t>Y</t>
  </si>
  <si>
    <t>TOTAL</t>
  </si>
  <si>
    <t>ADAMS COUNTY</t>
  </si>
  <si>
    <t>DECATUR CIVIL CITY</t>
  </si>
  <si>
    <t>BERNE CIVIL CITY</t>
  </si>
  <si>
    <t>GENEVA CIVIL TOWN</t>
  </si>
  <si>
    <t>MONROE CIVIL TOWN</t>
  </si>
  <si>
    <t>FORT WAYNE CIVIL CITY</t>
  </si>
  <si>
    <t>NEW HAVEN CIVIL CITY</t>
  </si>
  <si>
    <t>WOODBURN CIVIL CITY</t>
  </si>
  <si>
    <t>ZANESVILLE CIVIL TOWN</t>
  </si>
  <si>
    <t>GRABILL CIVIL TOWN</t>
  </si>
  <si>
    <t>HUNTERTOWN CIVIL TOWN</t>
  </si>
  <si>
    <t>MONROEVILLE CIVIL TOWN</t>
  </si>
  <si>
    <t>LEO-CEDARVILLE CIVIL TOWN</t>
  </si>
  <si>
    <t>BARTHOLOMEW COUNTY</t>
  </si>
  <si>
    <t>COLUMBUS CIVIL CITY</t>
  </si>
  <si>
    <t>CLIFFORD CIVIL TOWN</t>
  </si>
  <si>
    <t>ELIZABETHTOWN CIVIL TOWN</t>
  </si>
  <si>
    <t>HARTSVILLE CIVIL TOWN</t>
  </si>
  <si>
    <t>HOPE CIVIL TOWN</t>
  </si>
  <si>
    <t>JONESVILLE CIVIL TOWN</t>
  </si>
  <si>
    <t>EDINBURGH CIVIL TOWN</t>
  </si>
  <si>
    <t>BENTON COUNTY</t>
  </si>
  <si>
    <t>AMBIA CIVIL TOWN</t>
  </si>
  <si>
    <t>BOSWELL CIVIL TOWN</t>
  </si>
  <si>
    <t>EARL PARK CIVIL TOWN</t>
  </si>
  <si>
    <t>FOWLER CIVIL TOWN</t>
  </si>
  <si>
    <t>OTTERBEIN CIVIL TOWN</t>
  </si>
  <si>
    <t>OXFORD CIVIL TOWN</t>
  </si>
  <si>
    <t>BLACKFORD COUNTY</t>
  </si>
  <si>
    <t>HARTFORD CITY CIVIL CITY</t>
  </si>
  <si>
    <t>DUNKIRK CIVIL CITY</t>
  </si>
  <si>
    <t>MONTPELIER CIVIL CITY</t>
  </si>
  <si>
    <t>SHAMROCK LAKES CIVIL TOWN</t>
  </si>
  <si>
    <t>BOONE COUNTY</t>
  </si>
  <si>
    <t>LEBANON CIVIL CITY</t>
  </si>
  <si>
    <t>ADVANCE CIVIL TOWN</t>
  </si>
  <si>
    <t>JAMESTOWN CIVIL TOWN</t>
  </si>
  <si>
    <t>THORNTOWN CIVIL TOWN</t>
  </si>
  <si>
    <t>ULEN CIVIL TOWN</t>
  </si>
  <si>
    <t>WHITESTOWN CIVIL TOWN</t>
  </si>
  <si>
    <t>ZIONSVILLE CIVIL TOWN</t>
  </si>
  <si>
    <t>BROWN COUNTY</t>
  </si>
  <si>
    <t>NASHVILLE CIVIL TOWN</t>
  </si>
  <si>
    <t>CARROLL COUNTY</t>
  </si>
  <si>
    <t>DELPHI CIVIL CITY</t>
  </si>
  <si>
    <t>BURLINGTON CIVIL TOWN</t>
  </si>
  <si>
    <t>CAMDEN CIVIL TOWN</t>
  </si>
  <si>
    <t>FLORA CIVIL TOWN</t>
  </si>
  <si>
    <t>YEOMAN CIVIL TOWN</t>
  </si>
  <si>
    <t>CASS COUNTY</t>
  </si>
  <si>
    <t>LOGANSPORT CIVIL CITY</t>
  </si>
  <si>
    <t>GALVESTON CIVIL TOWN</t>
  </si>
  <si>
    <t>ONWARD CIVIL TOWN</t>
  </si>
  <si>
    <t>ROYAL CENTER CIVIL TOWN</t>
  </si>
  <si>
    <t>WALTON CIVIL TOWN</t>
  </si>
  <si>
    <t>CLARK COUNTY</t>
  </si>
  <si>
    <t>JEFFERSONVILLE CIVIL CITY</t>
  </si>
  <si>
    <t>CHARLESTOWN CIVIL CITY</t>
  </si>
  <si>
    <t>CLARKSVILLE CIVIL TOWN</t>
  </si>
  <si>
    <t>BORDEN CIVIL TOWN</t>
  </si>
  <si>
    <t>SELLERSBURG CIVIL TOWN</t>
  </si>
  <si>
    <t>UTICA CIVIL TOWN</t>
  </si>
  <si>
    <t>CLAY COUNTY</t>
  </si>
  <si>
    <t>BRAZIL CIVIL CITY</t>
  </si>
  <si>
    <t>CARBON CIVIL TOWN</t>
  </si>
  <si>
    <t>CENTER POINT CIVIL TOWN</t>
  </si>
  <si>
    <t>CLAY CITY CIVIL TOWN</t>
  </si>
  <si>
    <t>KNIGHTSVILLE CIVIL TOWN</t>
  </si>
  <si>
    <t>STAUNTON CIVIL TOWN</t>
  </si>
  <si>
    <t>HARMONY CIVIL TOWN</t>
  </si>
  <si>
    <t>CLINTON COUNTY</t>
  </si>
  <si>
    <t>FRANKFORT CIVIL CITY</t>
  </si>
  <si>
    <t>COLFAX CIVIL TOWN</t>
  </si>
  <si>
    <t>KIRKLIN CIVIL TOWN</t>
  </si>
  <si>
    <t>MICHIGANTOWN CIVIL TOWN</t>
  </si>
  <si>
    <t>MULBERRY CIVIL TOWN</t>
  </si>
  <si>
    <t>ROSSVILLE CIVIL TOWN</t>
  </si>
  <si>
    <t>CRAWFORD COUNTY</t>
  </si>
  <si>
    <t>ALTON CIVIL TOWN</t>
  </si>
  <si>
    <t>ENGLISH CIVIL TOWN</t>
  </si>
  <si>
    <t>LEAVENWORTH CIVIL TOWN</t>
  </si>
  <si>
    <t>MARENGO CIVIL TOWN</t>
  </si>
  <si>
    <t>MILLTOWN CIVIL TOWN</t>
  </si>
  <si>
    <t>DAVIESS COUNTY</t>
  </si>
  <si>
    <t>WASHINGTON CIVIL CITY</t>
  </si>
  <si>
    <t>ALFORDSVILLE CIVIL TOWN</t>
  </si>
  <si>
    <t>CANNELBURG CIVIL TOWN</t>
  </si>
  <si>
    <t>ELNORA CIVIL TOWN</t>
  </si>
  <si>
    <t>MONTGOMERY CIVIL TOWN</t>
  </si>
  <si>
    <t>ODON CIVIL TOWN</t>
  </si>
  <si>
    <t>PLAINVILLE CIVIL TOWN</t>
  </si>
  <si>
    <t>DEARBORN COUNTY</t>
  </si>
  <si>
    <t>DECATUR COUNTY</t>
  </si>
  <si>
    <t>GREENSBURG CIVIL CITY</t>
  </si>
  <si>
    <t>MILLHOUSEN CIVIL TOWN</t>
  </si>
  <si>
    <t>NEW POINT CIVIL TOWN</t>
  </si>
  <si>
    <t>ST. PAUL CIVIL TOWN</t>
  </si>
  <si>
    <t>WESTPORT CIVIL TOWN</t>
  </si>
  <si>
    <t>DEKALB COUNTY</t>
  </si>
  <si>
    <t>AUBURN CIVIL CITY</t>
  </si>
  <si>
    <t>GARRETT CIVIL CITY</t>
  </si>
  <si>
    <t>BUTLER CIVIL CITY</t>
  </si>
  <si>
    <t>ALTONA CIVIL TOWN</t>
  </si>
  <si>
    <t>ASHLEY CIVIL TOWN</t>
  </si>
  <si>
    <t>CORUNNA CIVIL TOWN</t>
  </si>
  <si>
    <t>ST. JOE CIVIL TOWN</t>
  </si>
  <si>
    <t>WATERLOO CIVIL TOWN</t>
  </si>
  <si>
    <t>HAMILTON CIVIL TOWN</t>
  </si>
  <si>
    <t>DELAWARE COUNTY</t>
  </si>
  <si>
    <t>MUNCIE CIVIL CITY</t>
  </si>
  <si>
    <t>ALBANY CIVIL TOWN</t>
  </si>
  <si>
    <t>EATON CIVIL TOWN</t>
  </si>
  <si>
    <t>GASTON CIVIL TOWN</t>
  </si>
  <si>
    <t>SELMA CIVIL TOWN</t>
  </si>
  <si>
    <t>YORKTOWN CIVIL TOWN</t>
  </si>
  <si>
    <t>CHESTERFIELD CIVIL TOWN</t>
  </si>
  <si>
    <t>DALEVILLE CIVIL TOWN</t>
  </si>
  <si>
    <t>DUBOIS COUNTY</t>
  </si>
  <si>
    <t>JASPER CIVIL CITY</t>
  </si>
  <si>
    <t>HUNTINGBURG CIVIL CITY</t>
  </si>
  <si>
    <t>BIRDSEYE CIVIL TOWN</t>
  </si>
  <si>
    <t>FERDINAND CIVIL TOWN</t>
  </si>
  <si>
    <t>HOLLAND CIVIL TOWN</t>
  </si>
  <si>
    <t>ELKHART COUNTY</t>
  </si>
  <si>
    <t>ELKHART CIVIL CITY</t>
  </si>
  <si>
    <t>GOSHEN CIVIL CITY</t>
  </si>
  <si>
    <t>NAPPANEE CIVIL CITY</t>
  </si>
  <si>
    <t>BRISTOL CIVIL TOWN</t>
  </si>
  <si>
    <t>MIDDLEBURY CIVIL TOWN</t>
  </si>
  <si>
    <t>MILLERSBURG CIVIL TOWN</t>
  </si>
  <si>
    <t>WAKARUSA CIVIL TOWN</t>
  </si>
  <si>
    <t>SYRACUSE CIVIL TOWN</t>
  </si>
  <si>
    <t>FAYETTE COUNTY</t>
  </si>
  <si>
    <t>CONNERSVILLE CIVIL CITY</t>
  </si>
  <si>
    <t>GLENWOOD CIVIL TOWN</t>
  </si>
  <si>
    <t>FLOYD COUNTY</t>
  </si>
  <si>
    <t>NEW ALBANY CIVIL CITY</t>
  </si>
  <si>
    <t>GEORGETOWN CIVIL TOWN</t>
  </si>
  <si>
    <t>GREENVILLE CIVIL TOWN</t>
  </si>
  <si>
    <t>FOUNTAIN COUNTY</t>
  </si>
  <si>
    <t>ATTICA CIVIL CITY</t>
  </si>
  <si>
    <t>COVINGTON CIVIL CITY</t>
  </si>
  <si>
    <t>HILLSBORO CIVIL TOWN</t>
  </si>
  <si>
    <t>KINGMAN CIVIL TOWN</t>
  </si>
  <si>
    <t>MELLOTT CIVIL TOWN</t>
  </si>
  <si>
    <t>NEWTOWN CIVIL TOWN</t>
  </si>
  <si>
    <t>VEEDERSBURG CIVIL TOWN</t>
  </si>
  <si>
    <t>WALLACE CIVIL TOWN</t>
  </si>
  <si>
    <t>FRANKLIN COUNTY</t>
  </si>
  <si>
    <t>BATESVILLE CIVIL CITY</t>
  </si>
  <si>
    <t>CEDAR GROVE CIVIL TOWN</t>
  </si>
  <si>
    <t>LAUREL CIVIL TOWN</t>
  </si>
  <si>
    <t>MT. CARMEL CIVIL TOWN</t>
  </si>
  <si>
    <t>OLDENBURG CIVIL TOWN</t>
  </si>
  <si>
    <t>BROOKVILLE CIVIL TOWN</t>
  </si>
  <si>
    <t>FULTON COUNTY</t>
  </si>
  <si>
    <t>ROCHESTER CIVIL CITY</t>
  </si>
  <si>
    <t>AKRON CIVIL TOWN</t>
  </si>
  <si>
    <t>FULTON CIVIL TOWN</t>
  </si>
  <si>
    <t>KEWANNA CIVIL TOWN</t>
  </si>
  <si>
    <t>GIBSON COUNTY</t>
  </si>
  <si>
    <t>PRINCETON CIVIL CITY</t>
  </si>
  <si>
    <t>OAKLAND CITY CIVIL CITY</t>
  </si>
  <si>
    <t>FORT BRANCH CIVIL TOWN</t>
  </si>
  <si>
    <t>FRANCISCO CIVIL TOWN</t>
  </si>
  <si>
    <t>HAUBSTADT CIVIL TOWN</t>
  </si>
  <si>
    <t>HAZLETON CIVIL TOWN</t>
  </si>
  <si>
    <t>MACKEY CIVIL TOWN</t>
  </si>
  <si>
    <t>OWENSVILLE CIVIL TOWN</t>
  </si>
  <si>
    <t>PATOKA CIVIL TOWN</t>
  </si>
  <si>
    <t>SOMERVILLE CIVIL TOWN</t>
  </si>
  <si>
    <t>GRANT COUNTY</t>
  </si>
  <si>
    <t>MARION CIVIL CITY</t>
  </si>
  <si>
    <t>GAS CITY CIVIL CITY</t>
  </si>
  <si>
    <t>FAIRMOUNT CIVIL TOWN</t>
  </si>
  <si>
    <t>FOWLERTON CIVIL TOWN</t>
  </si>
  <si>
    <t>JONESBORO CIVIL CITY</t>
  </si>
  <si>
    <t>MATTHEWS CIVIL TOWN</t>
  </si>
  <si>
    <t>SWAYZEE CIVIL TOWN</t>
  </si>
  <si>
    <t>SWEETSER CIVIL TOWN</t>
  </si>
  <si>
    <t>UPLAND CIVIL TOWN</t>
  </si>
  <si>
    <t>VAN BUREN CIVIL TOWN</t>
  </si>
  <si>
    <t>CONVERSE CIVIL TOWN</t>
  </si>
  <si>
    <t>GREENE COUNTY</t>
  </si>
  <si>
    <t>LINTON CIVIL CITY</t>
  </si>
  <si>
    <t>JASONVILLE CIVIL CITY</t>
  </si>
  <si>
    <t>BLOOMFIELD CIVIL TOWN</t>
  </si>
  <si>
    <t>LYONS CIVIL TOWN</t>
  </si>
  <si>
    <t>NEWBERRY CIVIL TOWN</t>
  </si>
  <si>
    <t>SWITZ CITY CIVIL TOWN</t>
  </si>
  <si>
    <t>WORTHINGTON CIVIL TOWN</t>
  </si>
  <si>
    <t>HAMILTON COUNTY</t>
  </si>
  <si>
    <t>CARMEL CIVIL CITY</t>
  </si>
  <si>
    <t>NOBLESVILLE CIVIL CITY</t>
  </si>
  <si>
    <t>ARCADIA CIVIL TOWN</t>
  </si>
  <si>
    <t>ATLANTA CIVIL TOWN</t>
  </si>
  <si>
    <t>CICERO CIVIL TOWN</t>
  </si>
  <si>
    <t>FISHERS CIVIL CITY</t>
  </si>
  <si>
    <t>SHERIDAN CIVIL TOWN</t>
  </si>
  <si>
    <t>WESTFIELD CIVIL CITY</t>
  </si>
  <si>
    <t>HANCOCK COUNTY</t>
  </si>
  <si>
    <t>GREENFIELD CIVIL CITY</t>
  </si>
  <si>
    <t>FORTVILLE CIVIL TOWN</t>
  </si>
  <si>
    <t>NEW PALESTINE CIVIL TOWN</t>
  </si>
  <si>
    <t>SHIRLEY CIVIL TOWN</t>
  </si>
  <si>
    <t>SPRING LAKE CIVIL TOWN</t>
  </si>
  <si>
    <t>WILKINSON CIVIL TOWN</t>
  </si>
  <si>
    <t>CUMBERLAND CIVIL TOWN</t>
  </si>
  <si>
    <t>MCCORDSVILLE CIVIL TOWN</t>
  </si>
  <si>
    <t>HARRISON COUNTY</t>
  </si>
  <si>
    <t>HENDRICKS COUNTY</t>
  </si>
  <si>
    <t>BROWNSBURG CIVIL TOWN</t>
  </si>
  <si>
    <t>PLAINFIELD CIVIL TOWN</t>
  </si>
  <si>
    <t>AMO CIVIL TOWN</t>
  </si>
  <si>
    <t>CLAYTON CIVIL TOWN</t>
  </si>
  <si>
    <t>COATSVILLE CIVIL TOWN</t>
  </si>
  <si>
    <t>DANVILLE CIVIL TOWN</t>
  </si>
  <si>
    <t>LIZTON CIVIL TOWN</t>
  </si>
  <si>
    <t>NORTH SALEM CIVIL TOWN</t>
  </si>
  <si>
    <t>PITTSBORO CIVIL TOWN</t>
  </si>
  <si>
    <t>STILESVILLE CIVIL TOWN</t>
  </si>
  <si>
    <t>AVON CIVIL TOWN</t>
  </si>
  <si>
    <t>HENRY COUNTY</t>
  </si>
  <si>
    <t>NEW CASTLE CIVIL CITY</t>
  </si>
  <si>
    <t>BLOUNTSVILLE CIVIL TOWN</t>
  </si>
  <si>
    <t>CADIZ CIVIL TOWN</t>
  </si>
  <si>
    <t>DUNREITH CIVIL TOWN</t>
  </si>
  <si>
    <t>GREENSBORO CIVIL TOWN</t>
  </si>
  <si>
    <t>KENNARD CIVIL TOWN</t>
  </si>
  <si>
    <t>KNIGHTSTOWN CIVIL TOWN</t>
  </si>
  <si>
    <t>LEWISVILLE CIVIL TOWN</t>
  </si>
  <si>
    <t>MIDDLETOWN CIVIL TOWN</t>
  </si>
  <si>
    <t>MOORELAND CIVIL TOWN</t>
  </si>
  <si>
    <t>MOUNT SUMMIT CIVIL TOWN</t>
  </si>
  <si>
    <t>SPICELAND CIVIL TOWN</t>
  </si>
  <si>
    <t>SPRINGPORT CIVIL TOWN</t>
  </si>
  <si>
    <t>STRAUGHN CIVIL TOWN</t>
  </si>
  <si>
    <t>SULPHUR SPRINGS CIVIL TOWN</t>
  </si>
  <si>
    <t>HOWARD COUNTY</t>
  </si>
  <si>
    <t>KOKOMO CIVIL CITY</t>
  </si>
  <si>
    <t>GREENTOWN CIVIL TOWN</t>
  </si>
  <si>
    <t>RUSSIAVILLE CIVIL TOWN</t>
  </si>
  <si>
    <t>HUNTINGTON COUNTY</t>
  </si>
  <si>
    <t>HUNTINGTON CIVIL CITY</t>
  </si>
  <si>
    <t>ANDREWS CIVIL TOWN</t>
  </si>
  <si>
    <t>MARKLE CIVIL TOWN</t>
  </si>
  <si>
    <t>MOUNT ETNA CIVIL TOWN</t>
  </si>
  <si>
    <t>ROANOKE CIVIL TOWN</t>
  </si>
  <si>
    <t>WARREN CIVIL TOWN</t>
  </si>
  <si>
    <t>JACKSON COUNTY</t>
  </si>
  <si>
    <t>SEYMOUR CIVIL CITY</t>
  </si>
  <si>
    <t>BROWNSTOWN CIVIL TOWN</t>
  </si>
  <si>
    <t>CROTHERSVILLE CIVIL TOWN</t>
  </si>
  <si>
    <t>MEDORA CIVIL TOWN</t>
  </si>
  <si>
    <t>JASPER COUNTY</t>
  </si>
  <si>
    <t>RENSSELAER CIVIL CITY</t>
  </si>
  <si>
    <t>DEMOTTE CIVIL TOWN</t>
  </si>
  <si>
    <t>REMINGTON CIVIL TOWN</t>
  </si>
  <si>
    <t>WHEATFIELD CIVIL TOWN</t>
  </si>
  <si>
    <t>JAY COUNTY</t>
  </si>
  <si>
    <t>PORTLAND CIVIL CITY</t>
  </si>
  <si>
    <t>BRYANT CIVIL TOWN</t>
  </si>
  <si>
    <t>PENNVILLE CIVIL TOWN</t>
  </si>
  <si>
    <t>REDKEY CIVIL TOWN</t>
  </si>
  <si>
    <t>SALAMONIA CIVIL TOWN</t>
  </si>
  <si>
    <t>JEFFERSON COUNTY</t>
  </si>
  <si>
    <t>MADISON CIVIL CITY</t>
  </si>
  <si>
    <t>BROOKSBURG CIVIL TOWN</t>
  </si>
  <si>
    <t>DUPONT CIVIL TOWN</t>
  </si>
  <si>
    <t>HANOVER CIVIL TOWN</t>
  </si>
  <si>
    <t>JENNINGS COUNTY</t>
  </si>
  <si>
    <t>NORTH VERNON CIVIL CITY</t>
  </si>
  <si>
    <t>VERNON CIVIL TOWN</t>
  </si>
  <si>
    <t>JOHNSON COUNTY</t>
  </si>
  <si>
    <t>FRANKLIN CIVIL CITY</t>
  </si>
  <si>
    <t>GREENWOOD CIVIL CITY</t>
  </si>
  <si>
    <t>BARGERSVILLE CIVIL TOWN</t>
  </si>
  <si>
    <t>NEW WHITELAND CIVIL TOWN</t>
  </si>
  <si>
    <t>PRINCES LAKES CIVIL TOWN</t>
  </si>
  <si>
    <t>TRAFALGAR CIVIL TOWN</t>
  </si>
  <si>
    <t>WHITELAND CIVIL TOWN</t>
  </si>
  <si>
    <t>KNOX COUNTY</t>
  </si>
  <si>
    <t>VINCENNES CIVIL CITY</t>
  </si>
  <si>
    <t>BICKNELL CIVIL CITY</t>
  </si>
  <si>
    <t>BRUCEVILLE CIVIL TOWN</t>
  </si>
  <si>
    <t>DECKER CIVIL TOWN</t>
  </si>
  <si>
    <t>EDWARDSPORT CIVIL TOWN</t>
  </si>
  <si>
    <t>MONROE CITY CIVIL TOWN</t>
  </si>
  <si>
    <t>OAKTOWN CIVIL TOWN</t>
  </si>
  <si>
    <t>SANDBORN CIVIL TOWN</t>
  </si>
  <si>
    <t>WHEATLAND CIVIL TOWN</t>
  </si>
  <si>
    <t>KOSCIUSKO COUNTY</t>
  </si>
  <si>
    <t>WARSAW CIVIL CITY</t>
  </si>
  <si>
    <t>BURKET CIVIL TOWN</t>
  </si>
  <si>
    <t>CLAYPOOL CIVIL TOWN</t>
  </si>
  <si>
    <t>ETNA GREEN CIVIL TOWN</t>
  </si>
  <si>
    <t>LEESBURG CIVIL TOWN</t>
  </si>
  <si>
    <t>MENTONE CIVIL TOWN</t>
  </si>
  <si>
    <t>MILFORD CIVIL TOWN</t>
  </si>
  <si>
    <t>NORTH WEBSTER CIVIL TOWN</t>
  </si>
  <si>
    <t>PIERCETON CIVIL TOWN</t>
  </si>
  <si>
    <t>SIDNEY CIVIL TOWN</t>
  </si>
  <si>
    <t>SILVER LAKE CIVIL TOWN</t>
  </si>
  <si>
    <t>WINONA LAKE CIVIL TOWN</t>
  </si>
  <si>
    <t>LAGRANGE COUNTY</t>
  </si>
  <si>
    <t>LAGRANGE CIVIL TOWN</t>
  </si>
  <si>
    <t>SHIPSHEWANA CIVIL TOWN</t>
  </si>
  <si>
    <t>TOPEKA CIVIL TOWN</t>
  </si>
  <si>
    <t>WOLCOTTVILLE CIVIL TOWN</t>
  </si>
  <si>
    <t>LAKE COUNTY</t>
  </si>
  <si>
    <t>LAWRENCE COUNTY</t>
  </si>
  <si>
    <t>BEDFORD CIVIL CITY</t>
  </si>
  <si>
    <t>MITCHELL CIVIL CITY</t>
  </si>
  <si>
    <t>OOLITIC CIVIL TOWN</t>
  </si>
  <si>
    <t>MADISON COUNTY</t>
  </si>
  <si>
    <t>ANDERSON CIVIL CITY</t>
  </si>
  <si>
    <t>ELWOOD CIVIL CITY</t>
  </si>
  <si>
    <t>ALEXANDRIA CIVIL CITY</t>
  </si>
  <si>
    <t>COUNTRY CLUB HEIGHTS CIVIL TOWN</t>
  </si>
  <si>
    <t>EDGEWOOD CIVIL TOWN</t>
  </si>
  <si>
    <t>FRANKTON CIVIL TOWN</t>
  </si>
  <si>
    <t>INGALLS CIVIL TOWN</t>
  </si>
  <si>
    <t>LAPEL CIVIL TOWN</t>
  </si>
  <si>
    <t>MARKLEVILLE CIVIL TOWN</t>
  </si>
  <si>
    <t>ORESTES CIVIL TOWN</t>
  </si>
  <si>
    <t>PENDLETON CIVIL TOWN</t>
  </si>
  <si>
    <t>RIVER FOREST CIVIL TOWN</t>
  </si>
  <si>
    <t>SUMMITVILLE CIVIL TOWN</t>
  </si>
  <si>
    <t>WOODLAWN HEIGHTS CIVIL TOWN</t>
  </si>
  <si>
    <t>MARION COUNTY</t>
  </si>
  <si>
    <t>LAWRENCE CIVIL CITY</t>
  </si>
  <si>
    <t>BEECH GROVE CIVIL CITY</t>
  </si>
  <si>
    <t>SOUTHPORT CIVIL CITY</t>
  </si>
  <si>
    <t>SPEEDWAY CITY CIVIL TOWN</t>
  </si>
  <si>
    <t>CLERMONT CIVIL TOWN</t>
  </si>
  <si>
    <t>HOMECROFT CIVIL TOWN</t>
  </si>
  <si>
    <t>MERIDIAN HILLS CIVIL TOWN</t>
  </si>
  <si>
    <t>ROCKY RIPPLE CIVIL TOWN</t>
  </si>
  <si>
    <t>WARREN PARK CIVIL TOWN</t>
  </si>
  <si>
    <t>WILLIAMS CREEK CIVIL TOWN</t>
  </si>
  <si>
    <t>WYNNEDALE CIVIL TOWN</t>
  </si>
  <si>
    <t>SPRING HILL CIVIL TOWN</t>
  </si>
  <si>
    <t>INDIANAPOLIS CONSOLIDATED CITY</t>
  </si>
  <si>
    <t>MARSHALL COUNTY</t>
  </si>
  <si>
    <t>PLYMOUTH CIVIL CITY</t>
  </si>
  <si>
    <t>ARGOS CIVIL TOWN</t>
  </si>
  <si>
    <t>BOURBON CIVIL TOWN</t>
  </si>
  <si>
    <t>BREMEN CIVIL TOWN</t>
  </si>
  <si>
    <t>CULVER CIVIL TOWN</t>
  </si>
  <si>
    <t>LAPAZ CIVIL TOWN</t>
  </si>
  <si>
    <t>MARTIN COUNTY</t>
  </si>
  <si>
    <t>LOOGOOTEE CIVIL CITY</t>
  </si>
  <si>
    <t>CRANE CIVIL TOWN</t>
  </si>
  <si>
    <t>SHOALS CIVIL TOWN</t>
  </si>
  <si>
    <t>MIAMI COUNTY</t>
  </si>
  <si>
    <t>PERU CIVIL CITY</t>
  </si>
  <si>
    <t>AMBOY CIVIL TOWN</t>
  </si>
  <si>
    <t>BUNKER HILL CIVIL TOWN</t>
  </si>
  <si>
    <t>DENVER CIVIL TOWN</t>
  </si>
  <si>
    <t>MACY CIVIL TOWN</t>
  </si>
  <si>
    <t>MONROE COUNTY</t>
  </si>
  <si>
    <t>BLOOMINGTON CIVIL CITY</t>
  </si>
  <si>
    <t>ELLETTSVILLE CIVIL TOWN</t>
  </si>
  <si>
    <t>STINESVILLE CIVIL TOWN</t>
  </si>
  <si>
    <t>MONTGOMERY COUNTY</t>
  </si>
  <si>
    <t>CRAWFORDSVILLE CIVIL CITY</t>
  </si>
  <si>
    <t>ALAMO CIVIL TOWN</t>
  </si>
  <si>
    <t>DARLINGTON CIVIL TOWN</t>
  </si>
  <si>
    <t>LADOGA CIVIL TOWN</t>
  </si>
  <si>
    <t>LINDEN CIVIL TOWN</t>
  </si>
  <si>
    <t>NEW MARKET CIVIL TOWN</t>
  </si>
  <si>
    <t>WAVELAND CIVIL TOWN</t>
  </si>
  <si>
    <t>WAYNETOWN CIVIL TOWN</t>
  </si>
  <si>
    <t>WINGATE CIVIL TOWN</t>
  </si>
  <si>
    <t>NEW RICHMOND CIVIL TOWN</t>
  </si>
  <si>
    <t>NEW ROSS CIVIL TOWN</t>
  </si>
  <si>
    <t>MORGAN COUNTY</t>
  </si>
  <si>
    <t>MARTINSVILLE CIVIL CITY</t>
  </si>
  <si>
    <t>MOORESVILLE CIVIL TOWN</t>
  </si>
  <si>
    <t>BETHANY CIVIL TOWN</t>
  </si>
  <si>
    <t>BROOKLYN CIVIL TOWN</t>
  </si>
  <si>
    <t>MORGANTOWN CIVIL TOWN</t>
  </si>
  <si>
    <t>PARAGON CIVIL TOWN</t>
  </si>
  <si>
    <t>MONROVIA CIVIL TOWN</t>
  </si>
  <si>
    <t>NEWTON COUNTY</t>
  </si>
  <si>
    <t>BROOK CIVIL TOWN</t>
  </si>
  <si>
    <t>GOODLAND CIVIL TOWN</t>
  </si>
  <si>
    <t>KENTLAND CIVIL TOWN</t>
  </si>
  <si>
    <t>MOROCCO CIVIL TOWN</t>
  </si>
  <si>
    <t>MT. AYR CIVIL TOWN</t>
  </si>
  <si>
    <t>NOBLE COUNTY</t>
  </si>
  <si>
    <t>KENDALLVILLE CIVIL CITY</t>
  </si>
  <si>
    <t>LIGONIER CIVIL CITY</t>
  </si>
  <si>
    <t>ALBION CIVIL TOWN</t>
  </si>
  <si>
    <t>AVILLA CIVIL TOWN</t>
  </si>
  <si>
    <t>CROMWELL CIVIL TOWN</t>
  </si>
  <si>
    <t>ROME CITY CIVIL TOWN</t>
  </si>
  <si>
    <t>OHIO COUNTY</t>
  </si>
  <si>
    <t>ORANGE COUNTY</t>
  </si>
  <si>
    <t>OWEN COUNTY</t>
  </si>
  <si>
    <t>GOSPORT CIVIL TOWN</t>
  </si>
  <si>
    <t>SPENCER CIVIL TOWN</t>
  </si>
  <si>
    <t>PARKE COUNTY</t>
  </si>
  <si>
    <t>BLOOMINGDALE CIVIL TOWN</t>
  </si>
  <si>
    <t>MARSHALL CIVIL TOWN</t>
  </si>
  <si>
    <t>MONTEZUMA CIVIL TOWN</t>
  </si>
  <si>
    <t>ROCKVILLE CIVIL TOWN</t>
  </si>
  <si>
    <t>ROSEDALE CIVIL TOWN</t>
  </si>
  <si>
    <t>MECCA CIVIL TOWN</t>
  </si>
  <si>
    <t>PERRY COUNTY</t>
  </si>
  <si>
    <t>TELL CITY CIVIL CITY</t>
  </si>
  <si>
    <t>CANNELTON CIVIL CITY</t>
  </si>
  <si>
    <t>TROY CIVIL TOWN</t>
  </si>
  <si>
    <t>PIKE COUNTY</t>
  </si>
  <si>
    <t>PETERSBURG CIVIL CITY</t>
  </si>
  <si>
    <t>SPURGEON CIVIL TOWN</t>
  </si>
  <si>
    <t>WINSLOW CIVIL TOWN</t>
  </si>
  <si>
    <t>PORTER COUNTY</t>
  </si>
  <si>
    <t>VALPARAISO CIVIL CITY</t>
  </si>
  <si>
    <t>PORTAGE CIVIL CITY</t>
  </si>
  <si>
    <t>CHESTERTON CIVIL TOWN</t>
  </si>
  <si>
    <t>BEVERLY SHORES CIVIL TOWN</t>
  </si>
  <si>
    <t>BURNS HARBOR CIVIL TOWN</t>
  </si>
  <si>
    <t>DUNE ACRES CIVIL TOWN</t>
  </si>
  <si>
    <t>HEBRON CIVIL TOWN</t>
  </si>
  <si>
    <t>KOUTS CIVIL TOWN</t>
  </si>
  <si>
    <t>OGDEN DUNES CIVIL TOWN</t>
  </si>
  <si>
    <t>PORTER CIVIL TOWN</t>
  </si>
  <si>
    <t>PINES CIVIL TOWN</t>
  </si>
  <si>
    <t>POSEY COUNTY</t>
  </si>
  <si>
    <t>MOUNT VERNON CIVIL CITY</t>
  </si>
  <si>
    <t>CYNTHIANA CIVIL TOWN</t>
  </si>
  <si>
    <t>GRIFFIN CIVIL TOWN</t>
  </si>
  <si>
    <t>NEW HARMONY CIVIL TOWN</t>
  </si>
  <si>
    <t>POSEYVILLE CIVIL TOWN</t>
  </si>
  <si>
    <t>PULASKI COUNTY</t>
  </si>
  <si>
    <t>FRANCESVILLE CIVIL TOWN</t>
  </si>
  <si>
    <t>MEDARYVILLE CIVIL TOWN</t>
  </si>
  <si>
    <t>MONTEREY CIVIL TOWN</t>
  </si>
  <si>
    <t>WINAMAC CIVIL TOWN</t>
  </si>
  <si>
    <t>PUTNAM COUNTY</t>
  </si>
  <si>
    <t>GREENCASTLE CIVIL CITY</t>
  </si>
  <si>
    <t>BAINBRIDGE CIVIL TOWN</t>
  </si>
  <si>
    <t>CLOVERDALE CIVIL TOWN</t>
  </si>
  <si>
    <t>ROACHDALE CIVIL TOWN</t>
  </si>
  <si>
    <t>RUSSELLVILLE CIVIL TOWN</t>
  </si>
  <si>
    <t>FILLMORE CIVIL TOWN</t>
  </si>
  <si>
    <t>RANDOLPH COUNTY</t>
  </si>
  <si>
    <t>WINCHESTER CIVIL CITY</t>
  </si>
  <si>
    <t>UNION CITY CIVIL CITY</t>
  </si>
  <si>
    <t>FARMLAND CIVIL TOWN</t>
  </si>
  <si>
    <t>LOSANTVILLE CIVIL TOWN</t>
  </si>
  <si>
    <t>LYNN CIVIL TOWN</t>
  </si>
  <si>
    <t>MODOC CIVIL TOWN</t>
  </si>
  <si>
    <t>PARKER CIVIL TOWN</t>
  </si>
  <si>
    <t>RIDGEVILLE CIVIL TOWN</t>
  </si>
  <si>
    <t>SARATOGA CIVIL TOWN</t>
  </si>
  <si>
    <t>RIPLEY COUNTY</t>
  </si>
  <si>
    <t>MILAN CIVIL TOWN</t>
  </si>
  <si>
    <t>NAPOLEON CIVIL TOWN</t>
  </si>
  <si>
    <t>OSGOOD CIVIL TOWN</t>
  </si>
  <si>
    <t>SUNMAN CIVIL TOWN</t>
  </si>
  <si>
    <t>VERSAILLES CIVIL TOWN</t>
  </si>
  <si>
    <t>HOLTON CIVIL TOWN</t>
  </si>
  <si>
    <t>RUSH COUNTY</t>
  </si>
  <si>
    <t>RUSHVILLE CIVIL CITY</t>
  </si>
  <si>
    <t>CARTHAGE CIVIL TOWN</t>
  </si>
  <si>
    <t>ST. JOSEPH COUNTY</t>
  </si>
  <si>
    <t>SOUTH BEND CIVIL CITY</t>
  </si>
  <si>
    <t>MISHAWAKA CIVIL CITY</t>
  </si>
  <si>
    <t>INDIAN VILLAGE CIVIL TOWN</t>
  </si>
  <si>
    <t>LAKEVILLE CIVIL TOWN</t>
  </si>
  <si>
    <t>NEW CARLISLE CIVIL TOWN</t>
  </si>
  <si>
    <t>NORTH LIBERTY CIVIL TOWN</t>
  </si>
  <si>
    <t>OSCEOLA CIVIL TOWN</t>
  </si>
  <si>
    <t>ROSELAND CIVIL TOWN</t>
  </si>
  <si>
    <t>WALKERTON CIVIL TOWN</t>
  </si>
  <si>
    <t>SCOTT COUNTY</t>
  </si>
  <si>
    <t>SCOTTSBURG CIVIL CITY</t>
  </si>
  <si>
    <t>AUSTIN CIVIL CITY</t>
  </si>
  <si>
    <t>SHELBY COUNTY</t>
  </si>
  <si>
    <t>SHELBYVILLE CIVIL CITY</t>
  </si>
  <si>
    <t>MORRISTOWN CIVIL TOWN</t>
  </si>
  <si>
    <t>FAIRLAND CIVIL TOWN</t>
  </si>
  <si>
    <t>SPENCER COUNTY</t>
  </si>
  <si>
    <t>ROCKPORT CIVIL CITY</t>
  </si>
  <si>
    <t>CHRISNEY CIVIL TOWN</t>
  </si>
  <si>
    <t>DALE CIVIL TOWN</t>
  </si>
  <si>
    <t>GENTRYVILLE CIVIL TOWN</t>
  </si>
  <si>
    <t>GRANDVIEW CIVIL TOWN</t>
  </si>
  <si>
    <t>SANTA CLAUS CIVIL TOWN</t>
  </si>
  <si>
    <t>RICHLAND CIVIL TOWN</t>
  </si>
  <si>
    <t>STARKE COUNTY</t>
  </si>
  <si>
    <t>KNOX CIVIL CITY</t>
  </si>
  <si>
    <t>HAMLET CIVIL TOWN</t>
  </si>
  <si>
    <t>NORTH JUDSON CIVIL TOWN</t>
  </si>
  <si>
    <t>STEUBEN COUNTY</t>
  </si>
  <si>
    <t>ANGOLA CIVIL CITY</t>
  </si>
  <si>
    <t>CLEAR LAKE CIVIL TOWN</t>
  </si>
  <si>
    <t>FREMONT CIVIL TOWN</t>
  </si>
  <si>
    <t>HUDSON CIVIL TOWN</t>
  </si>
  <si>
    <t>ORLAND CIVIL TOWN</t>
  </si>
  <si>
    <t>SULLIVAN COUNTY</t>
  </si>
  <si>
    <t>SULLIVAN CIVIL CITY</t>
  </si>
  <si>
    <t>CARLISLE CIVIL TOWN</t>
  </si>
  <si>
    <t>DUGGER CIVIL TOWN</t>
  </si>
  <si>
    <t>FARMERSBURG CIVIL TOWN</t>
  </si>
  <si>
    <t>HYMERA CIVIL TOWN</t>
  </si>
  <si>
    <t>MEROM CIVIL TOWN</t>
  </si>
  <si>
    <t>SHELBURN CIVIL TOWN</t>
  </si>
  <si>
    <t>SWITZERLAND COUNTY</t>
  </si>
  <si>
    <t>TIPPECANOE COUNTY</t>
  </si>
  <si>
    <t>LAFAYETTE CIVIL CITY</t>
  </si>
  <si>
    <t>WEST LAFAYETTE CIVIL CITY</t>
  </si>
  <si>
    <t>BATTLE GROUND CIVIL TOWN</t>
  </si>
  <si>
    <t>CLARKS HILL CIVIL TOWN</t>
  </si>
  <si>
    <t>DAYTON CIVIL TOWN</t>
  </si>
  <si>
    <t>SHADELAND CIVIL TOWN</t>
  </si>
  <si>
    <t>TIPTON COUNTY</t>
  </si>
  <si>
    <t>TIPTON CIVIL CITY</t>
  </si>
  <si>
    <t>KEMPTON CIVIL TOWN</t>
  </si>
  <si>
    <t>SHARPSVILLE CIVIL TOWN</t>
  </si>
  <si>
    <t>WINDFALL CIVIL TOWN</t>
  </si>
  <si>
    <t>UNION COUNTY</t>
  </si>
  <si>
    <t>LIBERTY CIVIL TOWN</t>
  </si>
  <si>
    <t>WEST COLLEGE CORNER CIVIL TOWN</t>
  </si>
  <si>
    <t>VANDERBURGH COUNTY</t>
  </si>
  <si>
    <t>VERMILLION COUNTY</t>
  </si>
  <si>
    <t>CLINTON CIVIL CITY</t>
  </si>
  <si>
    <t>CAYUGA CIVIL TOWN</t>
  </si>
  <si>
    <t>DANA CIVIL TOWN</t>
  </si>
  <si>
    <t>FAIRVIEW PARK CIVIL TOWN</t>
  </si>
  <si>
    <t>NEWPORT CIVIL TOWN</t>
  </si>
  <si>
    <t>PERRYSVILLE CIVIL TOWN</t>
  </si>
  <si>
    <t>UNIVERSAL CIVIL TOWN</t>
  </si>
  <si>
    <t>VIGO COUNTY</t>
  </si>
  <si>
    <t>WABASH COUNTY</t>
  </si>
  <si>
    <t>WABASH CIVIL CITY</t>
  </si>
  <si>
    <t>NORTH MANCHESTER CIVIL TOWN</t>
  </si>
  <si>
    <t>LAFONTAINE CIVIL TOWN</t>
  </si>
  <si>
    <t>LAGRO CIVIL TOWN</t>
  </si>
  <si>
    <t>ROANN CIVIL TOWN</t>
  </si>
  <si>
    <t>WARREN COUNTY</t>
  </si>
  <si>
    <t>PINE VILLAGE CIVIL TOWN</t>
  </si>
  <si>
    <t>STATE LINE CITY CIVIL TOWN</t>
  </si>
  <si>
    <t>WEST LEBANON CIVIL TOWN</t>
  </si>
  <si>
    <t>WILLIAMSPORT CIVIL TOWN</t>
  </si>
  <si>
    <t>WARRICK COUNTY</t>
  </si>
  <si>
    <t>BOONVILLE CIVIL CITY</t>
  </si>
  <si>
    <t>CHANDLER CIVIL TOWN</t>
  </si>
  <si>
    <t>ELBERFELD CIVIL TOWN</t>
  </si>
  <si>
    <t>LYNNVILLE CIVIL TOWN</t>
  </si>
  <si>
    <t>NEWBURGH CIVIL TOWN</t>
  </si>
  <si>
    <t>TENNYSON CIVIL TOWN</t>
  </si>
  <si>
    <t>WASHINGTON COUNTY</t>
  </si>
  <si>
    <t>SALEM CIVIL CITY</t>
  </si>
  <si>
    <t>CAMPBELLSBURG CIVIL TOWN</t>
  </si>
  <si>
    <t>LITTLE YORK CIVIL TOWN</t>
  </si>
  <si>
    <t>LIVONIA CIVIL TOWN</t>
  </si>
  <si>
    <t>NEW PEKIN CIVIL TOWN</t>
  </si>
  <si>
    <t>SALTILLO CIVIL TOWN</t>
  </si>
  <si>
    <t>WAYNE COUNTY</t>
  </si>
  <si>
    <t>RICHMOND CIVIL CITY</t>
  </si>
  <si>
    <t>BOSTON CIVIL TOWN</t>
  </si>
  <si>
    <t>CAMBRIDGE CITY CIVIL TOWN</t>
  </si>
  <si>
    <t>CENTERVILLE CIVIL TOWN</t>
  </si>
  <si>
    <t>DUBLIN CIVIL TOWN</t>
  </si>
  <si>
    <t>EAST GERMANTOWN CIVIL TOWN</t>
  </si>
  <si>
    <t>ECONOMY CIVIL TOWN</t>
  </si>
  <si>
    <t>FOUNTAIN CITY CIVIL TOWN</t>
  </si>
  <si>
    <t>GREENS FORK CIVIL TOWN</t>
  </si>
  <si>
    <t>HAGERSTOWN CIVIL TOWN</t>
  </si>
  <si>
    <t>MILTON CIVIL TOWN</t>
  </si>
  <si>
    <t>MOUNT AUBURN CIVIL TOWN</t>
  </si>
  <si>
    <t>SPRING GROVE CIVIL TOWN</t>
  </si>
  <si>
    <t>WHITEWATER CIVIL TOWN</t>
  </si>
  <si>
    <t>WELLS COUNTY</t>
  </si>
  <si>
    <t>BLUFFTON CIVIL CITY</t>
  </si>
  <si>
    <t>OSSIAN CIVIL TOWN</t>
  </si>
  <si>
    <t>PONETO CIVIL TOWN</t>
  </si>
  <si>
    <t>UNIONDALE CIVIL TOWN</t>
  </si>
  <si>
    <t>VERA CRUZ CIVIL TOWN</t>
  </si>
  <si>
    <t>WHITE COUNTY</t>
  </si>
  <si>
    <t>MONTICELLO CIVIL CITY</t>
  </si>
  <si>
    <t>BROOKSTON CIVIL TOWN</t>
  </si>
  <si>
    <t>BURNETTSVILLE CIVIL TOWN</t>
  </si>
  <si>
    <t>CHALMERS CIVIL TOWN</t>
  </si>
  <si>
    <t>MONON CIVIL TOWN</t>
  </si>
  <si>
    <t>REYNOLDS CIVIL TOWN</t>
  </si>
  <si>
    <t>WOLCOTT CIVIL TOWN</t>
  </si>
  <si>
    <t>WHITLEY COUNTY</t>
  </si>
  <si>
    <t>COLUMBIA CITY CIVIL CITY</t>
  </si>
  <si>
    <t>CHURUBUSCO CIVIL TOWN</t>
  </si>
  <si>
    <t>LARWILL CIVIL TOWN</t>
  </si>
  <si>
    <t>SOUTH WHITLEY CIVIL TOWN</t>
  </si>
  <si>
    <t>DESCR</t>
  </si>
  <si>
    <t>JULY</t>
  </si>
  <si>
    <t>AUGUST</t>
  </si>
  <si>
    <t>SEPTEMBER</t>
  </si>
  <si>
    <t>OCTOBER</t>
  </si>
  <si>
    <t>NOVEMBER</t>
  </si>
  <si>
    <t>DECEMBER</t>
  </si>
  <si>
    <t>YTD</t>
  </si>
  <si>
    <t>DISTRIBUTION</t>
  </si>
  <si>
    <t>REMAINING</t>
  </si>
  <si>
    <t>Annual</t>
  </si>
  <si>
    <t>Total</t>
  </si>
  <si>
    <t>COUNTY DISTRIBUTION AMOUNT</t>
  </si>
  <si>
    <t>NOTES</t>
  </si>
  <si>
    <t>NOTE 1</t>
  </si>
  <si>
    <t>NOTE 2</t>
  </si>
  <si>
    <t>(2) Per IC 4-33-13-5(l) Marion County Details</t>
  </si>
  <si>
    <t>Population (3)</t>
  </si>
  <si>
    <t>(3) Adjusted Population note</t>
  </si>
  <si>
    <t>Percentage of</t>
  </si>
  <si>
    <t>Name</t>
  </si>
  <si>
    <t>Population</t>
  </si>
  <si>
    <t>LA GRANGE COUNTY</t>
  </si>
  <si>
    <t>LA PORTE COUNTY</t>
  </si>
  <si>
    <t>Amount</t>
  </si>
  <si>
    <t>REVENUE</t>
  </si>
  <si>
    <t xml:space="preserve">Remaining </t>
  </si>
  <si>
    <t>Distribution</t>
  </si>
  <si>
    <t>SELECT COUNTY</t>
  </si>
  <si>
    <t>INTRO</t>
  </si>
  <si>
    <t>REVENUE COLLECTION PERIOD</t>
  </si>
  <si>
    <t>AUG</t>
  </si>
  <si>
    <t>SEPT</t>
  </si>
  <si>
    <t>OCT</t>
  </si>
  <si>
    <t>NOV</t>
  </si>
  <si>
    <t>DEC</t>
  </si>
  <si>
    <t>SECTION 1</t>
  </si>
  <si>
    <t>SECTION 2</t>
  </si>
  <si>
    <t>PERCENTAGE OF</t>
  </si>
  <si>
    <t>ANNUAL</t>
  </si>
  <si>
    <t>NAME</t>
  </si>
  <si>
    <t>STATE POPULATION</t>
  </si>
  <si>
    <t>AMOUNT</t>
  </si>
  <si>
    <t xml:space="preserve">UNIT </t>
  </si>
  <si>
    <t>COUNTY POPULATION</t>
  </si>
  <si>
    <t>TOTALS</t>
  </si>
  <si>
    <t>Note 1:</t>
  </si>
  <si>
    <t>Riverboat Revenue Sharing IC 4-33-13-5(d) requires a distribution of Except as provided in subsections (k) and (l), before August 15 of each year, the state comptroller shall distribute the wagering taxes set aside for revenue sharing under subsection (a)(1) to the county treasurer of each county that does not have a riverboat according to the ratio that the county's population bears to the total population of the counties that do not have a riverboat. 
Below are the FY 2026 calculations of the annual amounts for each recipient, along with a breakdown by county, city, and town of the monthly distribution amount. Section 1 represents the total amount that will be distributed to the County Auditor. Section 2 is the allocation for all recipients within the county based on the population.
Additional information about the distribution, usages, and methodology can be found at https://www.in.gov/comptroller/departments/local-government-resources/guidance,-memos-and-reports/.</t>
  </si>
  <si>
    <t>HARDINSBURG CIVIL TOWN</t>
  </si>
  <si>
    <t>0920</t>
  </si>
  <si>
    <t>NOTE 3</t>
  </si>
  <si>
    <t>August 20, 2026</t>
  </si>
  <si>
    <t>CENSUS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</si>
</sst>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000%"/>
    <numFmt numFmtId="166" formatCode="0.00000%"/>
    <numFmt numFmtId="167" formatCode="0.0000000%"/>
  </numFmts>
  <fonts count="9"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Calibri"/>
      <family val="2"/>
      <scheme val="minor"/>
    </font>
    <font>
      <sz val="8"/>
      <name val="Calibri"/>
      <family val="2"/>
      <scheme val="minor"/>
    </font>
    <font>
      <b/>
      <sz val="11"/>
      <color theme="1"/>
      <name val="Arial"/>
      <family val="2"/>
    </font>
    <font>
      <sz val="11"/>
      <color theme="7"/>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rgb="FF92D050"/>
        <bgColor indexed="64"/>
      </patternFill>
    </fill>
  </fills>
  <borders count="18">
    <border>
      <left/>
      <right/>
      <top/>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s>
  <cellStyleXfs count="9">
    <xf numFmtId="0" fontId="0" fillId="0" borderId="0"/>
    <xf numFmtId="44" fontId="3" fillId="0" borderId="0" applyFont="0" applyFill="0" applyBorder="0" applyAlignment="0" applyProtection="0"/>
    <xf numFmtId="0" fontId="1" fillId="0" borderId="0"/>
    <xf numFmtId="43" fontId="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cellStyleXfs>
  <cellXfs count="153">
    <xf numFmtId="0" fontId="0" fillId="0" borderId="0" xfId="0"/>
    <xf numFmtId="0" fontId="2" fillId="0" borderId="0" xfId="2" applyFont="1" applyAlignment="1">
      <alignment horizontal="center"/>
    </xf>
    <xf numFmtId="0" fontId="2" fillId="0" borderId="0" xfId="2" applyFont="1"/>
    <xf numFmtId="164" fontId="0" fillId="0" borderId="0" xfId="6" applyNumberFormat="1" applyFont="1"/>
    <xf numFmtId="164" fontId="0" fillId="0" borderId="0" xfId="0" applyNumberFormat="1"/>
    <xf numFmtId="0" fontId="7" fillId="0" borderId="0" xfId="2" applyFont="1" applyAlignment="1">
      <alignment horizontal="center"/>
    </xf>
    <xf numFmtId="43" fontId="0" fillId="0" borderId="0" xfId="0" applyNumberFormat="1"/>
    <xf numFmtId="164" fontId="2" fillId="0" borderId="0" xfId="6" applyNumberFormat="1" applyFont="1"/>
    <xf numFmtId="164" fontId="4" fillId="0" borderId="1" xfId="6" applyNumberFormat="1" applyFont="1" applyBorder="1"/>
    <xf numFmtId="164" fontId="4" fillId="0" borderId="0" xfId="6" applyNumberFormat="1" applyFont="1" applyBorder="1"/>
    <xf numFmtId="164" fontId="4" fillId="0" borderId="0" xfId="6" applyNumberFormat="1" applyFont="1" applyFill="1" applyBorder="1"/>
    <xf numFmtId="44" fontId="2" fillId="0" borderId="0" xfId="1" applyFont="1"/>
    <xf numFmtId="44" fontId="2" fillId="0" borderId="1" xfId="1" applyFont="1" applyBorder="1"/>
    <xf numFmtId="44" fontId="2" fillId="0" borderId="0" xfId="1" applyFont="1" applyBorder="1"/>
    <xf numFmtId="44" fontId="4" fillId="0" borderId="0" xfId="1" applyFont="1" applyBorder="1"/>
    <xf numFmtId="44" fontId="4" fillId="0" borderId="1" xfId="1" applyFont="1" applyBorder="1"/>
    <xf numFmtId="44" fontId="4" fillId="0" borderId="0" xfId="1" applyFont="1" applyFill="1" applyBorder="1"/>
    <xf numFmtId="44" fontId="2" fillId="0" borderId="2" xfId="1" applyFont="1" applyBorder="1"/>
    <xf numFmtId="44" fontId="2" fillId="0" borderId="3" xfId="1" applyFont="1" applyBorder="1"/>
    <xf numFmtId="44" fontId="2" fillId="0" borderId="7" xfId="1" applyFont="1" applyBorder="1"/>
    <xf numFmtId="44" fontId="2" fillId="0" borderId="5" xfId="1" applyFont="1" applyBorder="1"/>
    <xf numFmtId="44" fontId="2" fillId="0" borderId="8" xfId="1" applyFont="1" applyBorder="1"/>
    <xf numFmtId="44" fontId="4" fillId="0" borderId="0" xfId="1" applyFont="1" applyBorder="1" applyAlignment="1">
      <alignment horizontal="center"/>
    </xf>
    <xf numFmtId="0" fontId="5" fillId="0" borderId="0" xfId="0" applyFont="1" applyAlignment="1">
      <alignment horizontal="center"/>
    </xf>
    <xf numFmtId="43" fontId="0" fillId="0" borderId="0" xfId="6" applyFont="1"/>
    <xf numFmtId="10" fontId="0" fillId="0" borderId="0" xfId="7" applyNumberFormat="1" applyFont="1"/>
    <xf numFmtId="165" fontId="0" fillId="0" borderId="0" xfId="7" applyNumberFormat="1" applyFont="1"/>
    <xf numFmtId="44" fontId="0" fillId="0" borderId="0" xfId="1" applyFont="1"/>
    <xf numFmtId="0" fontId="0" fillId="0" borderId="3" xfId="0" applyBorder="1"/>
    <xf numFmtId="0" fontId="0" fillId="0" borderId="4" xfId="0" applyBorder="1"/>
    <xf numFmtId="43" fontId="0" fillId="0" borderId="6" xfId="0" applyNumberFormat="1" applyBorder="1"/>
    <xf numFmtId="0" fontId="0" fillId="0" borderId="6" xfId="0" applyBorder="1"/>
    <xf numFmtId="0" fontId="0" fillId="0" borderId="3" xfId="0" applyBorder="1" applyAlignment="1">
      <alignment horizontal="center"/>
    </xf>
    <xf numFmtId="0" fontId="0" fillId="0" borderId="4" xfId="0" applyBorder="1" applyAlignment="1">
      <alignment horizontal="center"/>
    </xf>
    <xf numFmtId="0" fontId="0" fillId="0" borderId="10" xfId="0" applyBorder="1"/>
    <xf numFmtId="0" fontId="0" fillId="0" borderId="10" xfId="0" applyBorder="1" applyAlignment="1">
      <alignment horizontal="center"/>
    </xf>
    <xf numFmtId="0" fontId="0" fillId="0" borderId="11" xfId="0" applyBorder="1" applyAlignment="1">
      <alignment horizontal="center"/>
    </xf>
    <xf numFmtId="0" fontId="5" fillId="3" borderId="2" xfId="0" applyFont="1" applyFill="1" applyBorder="1" applyAlignment="1">
      <alignment horizontal="center"/>
    </xf>
    <xf numFmtId="165" fontId="5" fillId="3" borderId="3" xfId="7" applyNumberFormat="1" applyFont="1" applyFill="1" applyBorder="1" applyAlignment="1">
      <alignment horizontal="center"/>
    </xf>
    <xf numFmtId="0" fontId="5" fillId="3" borderId="4" xfId="0" applyFont="1" applyFill="1" applyBorder="1" applyAlignment="1">
      <alignment horizontal="center"/>
    </xf>
    <xf numFmtId="0" fontId="5" fillId="3" borderId="9" xfId="0" applyFont="1" applyFill="1" applyBorder="1" applyAlignment="1">
      <alignment horizontal="center"/>
    </xf>
    <xf numFmtId="165" fontId="5" fillId="3" borderId="10" xfId="7" applyNumberFormat="1" applyFont="1" applyFill="1" applyBorder="1" applyAlignment="1">
      <alignment horizontal="center"/>
    </xf>
    <xf numFmtId="0" fontId="5" fillId="3" borderId="11" xfId="0" applyFont="1" applyFill="1" applyBorder="1" applyAlignment="1">
      <alignment horizontal="center"/>
    </xf>
    <xf numFmtId="0" fontId="5" fillId="4" borderId="2" xfId="0" applyFont="1" applyFill="1" applyBorder="1" applyAlignment="1">
      <alignment horizontal="center"/>
    </xf>
    <xf numFmtId="165" fontId="5" fillId="4" borderId="3" xfId="7" applyNumberFormat="1" applyFont="1" applyFill="1" applyBorder="1" applyAlignment="1">
      <alignment horizontal="center"/>
    </xf>
    <xf numFmtId="44" fontId="5" fillId="4" borderId="4" xfId="1" applyFont="1" applyFill="1" applyBorder="1" applyAlignment="1">
      <alignment horizontal="center"/>
    </xf>
    <xf numFmtId="0" fontId="5" fillId="4" borderId="9" xfId="0" applyFont="1" applyFill="1" applyBorder="1" applyAlignment="1">
      <alignment horizontal="center"/>
    </xf>
    <xf numFmtId="44" fontId="5" fillId="4" borderId="11" xfId="1" applyFont="1" applyFill="1" applyBorder="1" applyAlignment="1">
      <alignment horizontal="center"/>
    </xf>
    <xf numFmtId="0" fontId="0" fillId="2" borderId="0" xfId="0" applyFill="1" applyAlignment="1">
      <alignment horizontal="left"/>
    </xf>
    <xf numFmtId="44" fontId="2" fillId="0" borderId="6" xfId="1" applyFont="1" applyBorder="1"/>
    <xf numFmtId="44" fontId="2" fillId="0" borderId="4" xfId="1" applyFont="1" applyBorder="1"/>
    <xf numFmtId="0" fontId="5" fillId="0" borderId="3" xfId="0" applyFont="1" applyBorder="1"/>
    <xf numFmtId="0" fontId="5" fillId="0" borderId="10" xfId="0" applyFont="1" applyBorder="1" applyAlignment="1">
      <alignment horizontal="center"/>
    </xf>
    <xf numFmtId="0" fontId="7" fillId="5" borderId="2" xfId="2" applyFont="1" applyFill="1" applyBorder="1" applyAlignment="1">
      <alignment horizontal="center"/>
    </xf>
    <xf numFmtId="0" fontId="7" fillId="5" borderId="3" xfId="2" applyFont="1" applyFill="1" applyBorder="1" applyAlignment="1">
      <alignment horizontal="center"/>
    </xf>
    <xf numFmtId="0" fontId="7" fillId="5" borderId="3" xfId="2" applyFont="1" applyFill="1" applyBorder="1"/>
    <xf numFmtId="164" fontId="7" fillId="5" borderId="3" xfId="6" applyNumberFormat="1" applyFont="1" applyFill="1" applyBorder="1" applyAlignment="1">
      <alignment horizontal="center"/>
    </xf>
    <xf numFmtId="44" fontId="7" fillId="5" borderId="3" xfId="1" applyFont="1" applyFill="1" applyBorder="1" applyAlignment="1">
      <alignment horizontal="center"/>
    </xf>
    <xf numFmtId="0" fontId="7" fillId="5" borderId="9" xfId="2" applyFont="1" applyFill="1" applyBorder="1" applyAlignment="1">
      <alignment horizontal="center"/>
    </xf>
    <xf numFmtId="0" fontId="7" fillId="5" borderId="10" xfId="2" applyFont="1" applyFill="1" applyBorder="1" applyAlignment="1">
      <alignment horizontal="center"/>
    </xf>
    <xf numFmtId="164" fontId="7" fillId="5" borderId="10" xfId="6" applyNumberFormat="1" applyFont="1" applyFill="1" applyBorder="1" applyAlignment="1">
      <alignment horizontal="center"/>
    </xf>
    <xf numFmtId="44" fontId="7" fillId="5" borderId="10" xfId="1" applyFont="1" applyFill="1" applyBorder="1" applyAlignment="1">
      <alignment horizontal="center"/>
    </xf>
    <xf numFmtId="44" fontId="7" fillId="7" borderId="4" xfId="1" applyFont="1" applyFill="1" applyBorder="1" applyAlignment="1">
      <alignment horizontal="center"/>
    </xf>
    <xf numFmtId="44" fontId="7" fillId="7" borderId="11" xfId="1" applyFont="1" applyFill="1" applyBorder="1" applyAlignment="1">
      <alignment horizontal="center"/>
    </xf>
    <xf numFmtId="44" fontId="7" fillId="7" borderId="7" xfId="1" applyFont="1" applyFill="1" applyBorder="1" applyAlignment="1">
      <alignment horizontal="center"/>
    </xf>
    <xf numFmtId="44" fontId="7" fillId="7" borderId="12" xfId="1" applyFont="1" applyFill="1" applyBorder="1" applyAlignment="1">
      <alignment horizontal="center"/>
    </xf>
    <xf numFmtId="44" fontId="0" fillId="0" borderId="0" xfId="0" applyNumberFormat="1"/>
    <xf numFmtId="0" fontId="5" fillId="3" borderId="13" xfId="0" applyFont="1" applyFill="1" applyBorder="1" applyAlignment="1">
      <alignment horizontal="center"/>
    </xf>
    <xf numFmtId="44" fontId="5" fillId="4" borderId="13" xfId="1" applyFont="1" applyFill="1" applyBorder="1" applyAlignment="1">
      <alignment horizontal="center"/>
    </xf>
    <xf numFmtId="43" fontId="0" fillId="0" borderId="2" xfId="0" applyNumberFormat="1" applyBorder="1"/>
    <xf numFmtId="0" fontId="7" fillId="0" borderId="3" xfId="2" applyFont="1" applyBorder="1"/>
    <xf numFmtId="0" fontId="7" fillId="0" borderId="10" xfId="2" applyFont="1" applyBorder="1" applyAlignment="1">
      <alignment horizontal="center"/>
    </xf>
    <xf numFmtId="165" fontId="5" fillId="4" borderId="10" xfId="7" applyNumberFormat="1" applyFont="1" applyFill="1" applyBorder="1" applyAlignment="1">
      <alignment horizontal="center"/>
    </xf>
    <xf numFmtId="165" fontId="2" fillId="0" borderId="0" xfId="7" applyNumberFormat="1" applyFont="1"/>
    <xf numFmtId="165" fontId="7" fillId="5" borderId="3" xfId="7" applyNumberFormat="1" applyFont="1" applyFill="1" applyBorder="1" applyAlignment="1">
      <alignment horizontal="center"/>
    </xf>
    <xf numFmtId="165" fontId="7" fillId="5" borderId="10" xfId="7" applyNumberFormat="1" applyFont="1" applyFill="1" applyBorder="1" applyAlignment="1">
      <alignment horizontal="center"/>
    </xf>
    <xf numFmtId="165" fontId="4" fillId="0" borderId="0" xfId="7" applyNumberFormat="1" applyFont="1" applyBorder="1"/>
    <xf numFmtId="165" fontId="4" fillId="0" borderId="1" xfId="7" applyNumberFormat="1" applyFont="1" applyBorder="1"/>
    <xf numFmtId="165" fontId="4" fillId="0" borderId="0" xfId="7" applyNumberFormat="1" applyFont="1" applyFill="1" applyBorder="1"/>
    <xf numFmtId="164" fontId="5" fillId="3" borderId="3" xfId="6" applyNumberFormat="1" applyFont="1" applyFill="1" applyBorder="1" applyAlignment="1">
      <alignment horizontal="center"/>
    </xf>
    <xf numFmtId="164" fontId="5" fillId="3" borderId="10" xfId="6" applyNumberFormat="1" applyFont="1" applyFill="1" applyBorder="1" applyAlignment="1">
      <alignment horizontal="center"/>
    </xf>
    <xf numFmtId="164" fontId="5" fillId="4" borderId="3" xfId="6" applyNumberFormat="1" applyFont="1" applyFill="1" applyBorder="1" applyAlignment="1">
      <alignment horizontal="center"/>
    </xf>
    <xf numFmtId="164" fontId="5" fillId="4" borderId="10" xfId="6" applyNumberFormat="1" applyFont="1" applyFill="1" applyBorder="1" applyAlignment="1">
      <alignment horizontal="center"/>
    </xf>
    <xf numFmtId="0" fontId="5" fillId="0" borderId="0" xfId="0" applyFont="1" applyAlignment="1">
      <alignment horizontal="right"/>
    </xf>
    <xf numFmtId="0" fontId="0" fillId="0" borderId="17" xfId="0" applyBorder="1"/>
    <xf numFmtId="164" fontId="0" fillId="0" borderId="17" xfId="6" applyNumberFormat="1" applyFont="1" applyBorder="1"/>
    <xf numFmtId="165" fontId="0" fillId="0" borderId="17" xfId="7" applyNumberFormat="1" applyFont="1" applyBorder="1"/>
    <xf numFmtId="44" fontId="0" fillId="0" borderId="17" xfId="1" applyFont="1" applyBorder="1"/>
    <xf numFmtId="44" fontId="5" fillId="3" borderId="4" xfId="1" applyFont="1" applyFill="1" applyBorder="1" applyAlignment="1">
      <alignment horizontal="center"/>
    </xf>
    <xf numFmtId="44" fontId="5" fillId="3" borderId="11" xfId="1" applyFont="1" applyFill="1" applyBorder="1" applyAlignment="1">
      <alignment horizontal="center"/>
    </xf>
    <xf numFmtId="44" fontId="5" fillId="4" borderId="2" xfId="1" applyFont="1" applyFill="1" applyBorder="1" applyAlignment="1">
      <alignment horizontal="center"/>
    </xf>
    <xf numFmtId="44" fontId="5" fillId="4" borderId="9" xfId="1" applyFont="1" applyFill="1" applyBorder="1" applyAlignment="1">
      <alignment horizontal="center"/>
    </xf>
    <xf numFmtId="44" fontId="7" fillId="6" borderId="0" xfId="1" applyFont="1" applyFill="1" applyBorder="1" applyAlignment="1">
      <alignment horizontal="center"/>
    </xf>
    <xf numFmtId="44" fontId="7" fillId="6" borderId="0" xfId="1" quotePrefix="1" applyFont="1" applyFill="1" applyBorder="1" applyAlignment="1">
      <alignment horizontal="center"/>
    </xf>
    <xf numFmtId="44" fontId="7" fillId="6" borderId="5" xfId="1" applyFont="1" applyFill="1" applyBorder="1" applyAlignment="1">
      <alignment horizontal="center"/>
    </xf>
    <xf numFmtId="44" fontId="7" fillId="6" borderId="6" xfId="1" applyFont="1" applyFill="1" applyBorder="1" applyAlignment="1">
      <alignment horizontal="center"/>
    </xf>
    <xf numFmtId="44" fontId="7" fillId="6" borderId="5" xfId="1" quotePrefix="1" applyFont="1" applyFill="1" applyBorder="1" applyAlignment="1">
      <alignment horizontal="center"/>
    </xf>
    <xf numFmtId="44" fontId="7" fillId="6" borderId="6" xfId="1" quotePrefix="1" applyFont="1" applyFill="1" applyBorder="1" applyAlignment="1">
      <alignment horizontal="center"/>
    </xf>
    <xf numFmtId="0" fontId="5" fillId="0" borderId="0" xfId="0" applyFont="1"/>
    <xf numFmtId="0" fontId="2" fillId="0" borderId="0" xfId="2" quotePrefix="1" applyFont="1" applyAlignment="1">
      <alignment horizontal="center"/>
    </xf>
    <xf numFmtId="0" fontId="0" fillId="8" borderId="0" xfId="0" applyFill="1"/>
    <xf numFmtId="164" fontId="0" fillId="8" borderId="0" xfId="6" applyNumberFormat="1" applyFont="1" applyFill="1"/>
    <xf numFmtId="165" fontId="0" fillId="8" borderId="0" xfId="7" applyNumberFormat="1" applyFont="1" applyFill="1"/>
    <xf numFmtId="44" fontId="0" fillId="8" borderId="0" xfId="1" applyFont="1" applyFill="1"/>
    <xf numFmtId="10" fontId="0" fillId="8" borderId="0" xfId="7" applyNumberFormat="1" applyFont="1" applyFill="1"/>
    <xf numFmtId="0" fontId="0" fillId="8" borderId="2" xfId="0" applyFill="1" applyBorder="1"/>
    <xf numFmtId="0" fontId="0" fillId="8" borderId="3" xfId="0" applyFill="1" applyBorder="1"/>
    <xf numFmtId="164" fontId="0" fillId="8" borderId="3" xfId="6" applyNumberFormat="1" applyFont="1" applyFill="1" applyBorder="1" applyAlignment="1">
      <alignment horizontal="center"/>
    </xf>
    <xf numFmtId="165" fontId="0" fillId="8" borderId="3" xfId="7" applyNumberFormat="1" applyFont="1" applyFill="1" applyBorder="1" applyAlignment="1">
      <alignment horizontal="center"/>
    </xf>
    <xf numFmtId="44" fontId="0" fillId="8" borderId="3" xfId="1" applyFont="1" applyFill="1" applyBorder="1" applyAlignment="1">
      <alignment horizontal="center"/>
    </xf>
    <xf numFmtId="0" fontId="0" fillId="8" borderId="9" xfId="0" applyFill="1" applyBorder="1"/>
    <xf numFmtId="0" fontId="0" fillId="8" borderId="10" xfId="0" applyFill="1" applyBorder="1"/>
    <xf numFmtId="164" fontId="0" fillId="8" borderId="10" xfId="6" applyNumberFormat="1" applyFont="1" applyFill="1" applyBorder="1" applyAlignment="1">
      <alignment horizontal="center"/>
    </xf>
    <xf numFmtId="165" fontId="0" fillId="8" borderId="10" xfId="7" applyNumberFormat="1" applyFont="1" applyFill="1" applyBorder="1" applyAlignment="1">
      <alignment horizontal="center"/>
    </xf>
    <xf numFmtId="44" fontId="0" fillId="8" borderId="10" xfId="1" applyFont="1" applyFill="1" applyBorder="1" applyAlignment="1">
      <alignment horizontal="center"/>
    </xf>
    <xf numFmtId="43" fontId="0" fillId="8" borderId="2" xfId="0" applyNumberFormat="1" applyFill="1" applyBorder="1"/>
    <xf numFmtId="43" fontId="0" fillId="8" borderId="5" xfId="0" applyNumberFormat="1" applyFill="1" applyBorder="1"/>
    <xf numFmtId="0" fontId="0" fillId="8" borderId="5" xfId="0" applyFill="1" applyBorder="1"/>
    <xf numFmtId="0" fontId="0" fillId="8" borderId="2" xfId="0" applyFill="1" applyBorder="1" applyAlignment="1">
      <alignment horizontal="center"/>
    </xf>
    <xf numFmtId="0" fontId="0" fillId="8" borderId="9" xfId="0" applyFill="1" applyBorder="1" applyAlignment="1">
      <alignment horizontal="center"/>
    </xf>
    <xf numFmtId="43" fontId="7" fillId="0" borderId="0" xfId="6" quotePrefix="1" applyFont="1" applyAlignment="1">
      <alignment horizontal="center"/>
    </xf>
    <xf numFmtId="167" fontId="4" fillId="0" borderId="0" xfId="7" applyNumberFormat="1" applyFont="1" applyBorder="1"/>
    <xf numFmtId="166" fontId="0" fillId="0" borderId="0" xfId="7" applyNumberFormat="1" applyFont="1"/>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center" vertical="center"/>
    </xf>
    <xf numFmtId="0" fontId="5" fillId="0" borderId="0" xfId="0" applyFont="1" applyAlignment="1">
      <alignment horizontal="center" vertical="center"/>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6" xfId="0" applyFont="1" applyFill="1" applyBorder="1" applyAlignment="1">
      <alignment horizontal="center"/>
    </xf>
    <xf numFmtId="44" fontId="5" fillId="4" borderId="14" xfId="1" applyFont="1" applyFill="1" applyBorder="1" applyAlignment="1">
      <alignment horizontal="center"/>
    </xf>
    <xf numFmtId="44" fontId="5" fillId="4" borderId="15" xfId="1" applyFont="1" applyFill="1" applyBorder="1" applyAlignment="1">
      <alignment horizontal="center"/>
    </xf>
    <xf numFmtId="44" fontId="5" fillId="4" borderId="16" xfId="1"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2" fillId="0" borderId="0" xfId="2" applyFont="1" applyAlignment="1">
      <alignment horizontal="left" vertical="top" wrapText="1"/>
    </xf>
    <xf numFmtId="0" fontId="7" fillId="0" borderId="0" xfId="2" applyFont="1" applyAlignment="1">
      <alignment horizontal="center"/>
    </xf>
    <xf numFmtId="15" fontId="7" fillId="0" borderId="0" xfId="2" quotePrefix="1" applyNumberFormat="1" applyFont="1" applyAlignment="1">
      <alignment horizontal="center"/>
    </xf>
    <xf numFmtId="0" fontId="8" fillId="0" borderId="0" xfId="0" applyFont="1" applyAlignment="1">
      <alignment horizontal="center"/>
    </xf>
  </cellXfs>
  <cellStyles count="9">
    <cellStyle name="Comma" xfId="6" builtinId="3"/>
    <cellStyle name="Comma 2 2 2" xfId="8" xr:uid="{6D1E6893-D51B-4807-B0E8-A7CF4669698C}"/>
    <cellStyle name="Comma 4 2" xfId="4" xr:uid="{FD637EAD-ED9D-48E9-95C2-B74CCF1935C2}"/>
    <cellStyle name="Comma 5" xfId="3" xr:uid="{FB1096CF-B396-4DA9-9980-91CE54A25D55}"/>
    <cellStyle name="Currency" xfId="1" builtinId="4"/>
    <cellStyle name="Normal" xfId="0" builtinId="0"/>
    <cellStyle name="Normal 3 2" xfId="2" xr:uid="{C4EA2795-EB3B-4E76-9462-8E4A3A1A102D}"/>
    <cellStyle name="Percent" xfId="7" builtinId="5"/>
    <cellStyle name="Percent 2 2" xfId="5" xr:uid="{72118E0E-2E60-44E4-BE1D-EBCD82DFCA4C}"/>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26FD-495A-4DC3-9FB9-0DB687E70BDD}">
  <dimension ref="A1:Q40"/>
  <sheetViews>
    <sheetView tabSelected="1" zoomScale="85" zoomScaleNormal="85" workbookViewId="0">
      <selection activeCell="D22" sqref="D22"/>
    </sheetView>
  </sheetViews>
  <sheetFormatPr defaultColWidth="0" defaultRowHeight="15" zeroHeight="1" x14ac:dyDescent="0.25"/>
  <cols>
    <col min="1" max="1" width="14.85546875" bestFit="1" customWidth="1"/>
    <col min="2" max="2" width="32.85546875" bestFit="1" customWidth="1"/>
    <col min="3" max="3" width="14.28515625" style="3" bestFit="1" customWidth="1"/>
    <col min="4" max="4" width="21" style="26" bestFit="1" customWidth="1"/>
    <col min="5" max="5" width="14.28515625" style="27" bestFit="1" customWidth="1"/>
    <col min="6" max="6" width="1.7109375" customWidth="1"/>
    <col min="7" max="7" width="14.28515625" bestFit="1" customWidth="1"/>
    <col min="8" max="8" width="12.28515625" bestFit="1" customWidth="1"/>
    <col min="9" max="9" width="6.5703125" bestFit="1" customWidth="1"/>
    <col min="10" max="10" width="8.42578125" bestFit="1" customWidth="1"/>
    <col min="11" max="11" width="6.5703125" bestFit="1" customWidth="1"/>
    <col min="12" max="12" width="6.140625" bestFit="1" customWidth="1"/>
    <col min="13" max="13" width="1.7109375" customWidth="1"/>
    <col min="14" max="14" width="15.140625" bestFit="1" customWidth="1"/>
    <col min="15" max="15" width="15.140625" customWidth="1"/>
    <col min="16" max="16" width="2.42578125" customWidth="1"/>
    <col min="17" max="16384" width="9.140625" hidden="1"/>
  </cols>
  <sheetData>
    <row r="1" spans="1:17" x14ac:dyDescent="0.25">
      <c r="A1" s="98" t="s">
        <v>1239</v>
      </c>
      <c r="B1" s="48"/>
      <c r="E1" s="24"/>
      <c r="F1" s="24"/>
      <c r="G1" s="24"/>
      <c r="H1" s="24"/>
      <c r="I1" s="24"/>
      <c r="J1" s="24"/>
      <c r="K1" s="24"/>
      <c r="L1" s="24"/>
      <c r="Q1" s="152" t="e">
        <f>VLOOKUP(B1,Support!B:C,2,FALSE)</f>
        <v>#N/A</v>
      </c>
    </row>
    <row r="2" spans="1:17" ht="15.75" thickBot="1" x14ac:dyDescent="0.3"/>
    <row r="3" spans="1:17" ht="69" customHeight="1" x14ac:dyDescent="0.25">
      <c r="A3" s="132" t="s">
        <v>1240</v>
      </c>
      <c r="B3" s="140" t="s">
        <v>1258</v>
      </c>
      <c r="C3" s="141"/>
      <c r="D3" s="141"/>
      <c r="E3" s="141"/>
      <c r="F3" s="141"/>
      <c r="G3" s="141"/>
      <c r="H3" s="141"/>
      <c r="I3" s="141"/>
      <c r="J3" s="141"/>
      <c r="K3" s="141"/>
      <c r="L3" s="142"/>
    </row>
    <row r="4" spans="1:17" ht="24" customHeight="1" x14ac:dyDescent="0.25">
      <c r="A4" s="132"/>
      <c r="B4" s="143"/>
      <c r="C4" s="144"/>
      <c r="D4" s="144"/>
      <c r="E4" s="144"/>
      <c r="F4" s="144"/>
      <c r="G4" s="144"/>
      <c r="H4" s="144"/>
      <c r="I4" s="144"/>
      <c r="J4" s="144"/>
      <c r="K4" s="144"/>
      <c r="L4" s="145"/>
    </row>
    <row r="5" spans="1:17" ht="83.25" customHeight="1" thickBot="1" x14ac:dyDescent="0.3">
      <c r="A5" s="132"/>
      <c r="B5" s="146"/>
      <c r="C5" s="147"/>
      <c r="D5" s="147"/>
      <c r="E5" s="147"/>
      <c r="F5" s="147"/>
      <c r="G5" s="147"/>
      <c r="H5" s="147"/>
      <c r="I5" s="147"/>
      <c r="J5" s="147"/>
      <c r="K5" s="147"/>
      <c r="L5" s="148"/>
    </row>
    <row r="6" spans="1:17" ht="15.75" thickBot="1" x14ac:dyDescent="0.3">
      <c r="C6" s="4"/>
      <c r="E6"/>
    </row>
    <row r="7" spans="1:17" s="23" customFormat="1" ht="14.25" customHeight="1" thickBot="1" x14ac:dyDescent="0.3">
      <c r="A7" s="133" t="s">
        <v>1247</v>
      </c>
      <c r="B7" s="37" t="s">
        <v>19</v>
      </c>
      <c r="C7" s="79"/>
      <c r="D7" s="38" t="s">
        <v>1249</v>
      </c>
      <c r="E7" s="88" t="s">
        <v>1250</v>
      </c>
      <c r="F7"/>
      <c r="G7" s="134" t="s">
        <v>1241</v>
      </c>
      <c r="H7" s="135"/>
      <c r="I7" s="135"/>
      <c r="J7" s="135"/>
      <c r="K7" s="135"/>
      <c r="L7" s="136"/>
      <c r="M7"/>
      <c r="N7" s="37" t="s">
        <v>1218</v>
      </c>
      <c r="O7" s="39" t="s">
        <v>1220</v>
      </c>
    </row>
    <row r="8" spans="1:17" s="23" customFormat="1" ht="15.75" thickBot="1" x14ac:dyDescent="0.3">
      <c r="A8" s="133"/>
      <c r="B8" s="40" t="s">
        <v>1251</v>
      </c>
      <c r="C8" s="80" t="s">
        <v>613</v>
      </c>
      <c r="D8" s="41" t="s">
        <v>1252</v>
      </c>
      <c r="E8" s="89" t="s">
        <v>1253</v>
      </c>
      <c r="F8"/>
      <c r="G8" s="67" t="s">
        <v>1212</v>
      </c>
      <c r="H8" s="67" t="s">
        <v>1242</v>
      </c>
      <c r="I8" s="67" t="s">
        <v>1243</v>
      </c>
      <c r="J8" s="67" t="s">
        <v>1244</v>
      </c>
      <c r="K8" s="67" t="s">
        <v>1245</v>
      </c>
      <c r="L8" s="67" t="s">
        <v>1246</v>
      </c>
      <c r="M8"/>
      <c r="N8" s="40" t="s">
        <v>1219</v>
      </c>
      <c r="O8" s="42" t="s">
        <v>1219</v>
      </c>
    </row>
    <row r="9" spans="1:17" x14ac:dyDescent="0.25">
      <c r="B9" t="str">
        <f>IFERROR(VLOOKUP($Q$1,'Support II'!$A:$M,2,FALSE),"")</f>
        <v/>
      </c>
      <c r="C9" s="3" t="str">
        <f>IFERROR(VLOOKUP($Q$1,'Support II'!$A:$M,3,FALSE),"")</f>
        <v/>
      </c>
      <c r="D9" s="26" t="str">
        <f>IFERROR(VLOOKUP($Q$1,'Support II'!$A:$M,4,FALSE),"")</f>
        <v/>
      </c>
      <c r="E9" s="27" t="str">
        <f>IFERROR(VLOOKUP($Q$1,'Support II'!$A:$M,5,FALSE),"")</f>
        <v/>
      </c>
      <c r="G9" s="27" t="str">
        <f>IFERROR(VLOOKUP($Q$1,'Support II'!$A:$M,6,FALSE),"")</f>
        <v/>
      </c>
      <c r="H9" s="27" t="str">
        <f>IFERROR(VLOOKUP($Q$1,'Support II'!$A:$M,7,FALSE),"")</f>
        <v/>
      </c>
      <c r="I9" s="27" t="str">
        <f>IFERROR(VLOOKUP($Q$1,'Support II'!$A:$M,8,FALSE),"")</f>
        <v/>
      </c>
      <c r="J9" s="27" t="str">
        <f>IFERROR(VLOOKUP($Q$1,'Support II'!$A:$M,9,FALSE),"")</f>
        <v/>
      </c>
      <c r="K9" s="27" t="str">
        <f>IFERROR(VLOOKUP($Q$1,'Support II'!$A:$M,10,FALSE),"")</f>
        <v/>
      </c>
      <c r="L9" s="27" t="str">
        <f>IFERROR(VLOOKUP($Q$1,'Support II'!$A:$M,11,FALSE),"")</f>
        <v/>
      </c>
      <c r="N9" s="27" t="str">
        <f>IFERROR(VLOOKUP($Q$1,'Support II'!$A:$M,12,FALSE),"")</f>
        <v/>
      </c>
      <c r="O9" s="27" t="str">
        <f>IFERROR(VLOOKUP($Q$1,'Support II'!$A:$M,13,FALSE),"")</f>
        <v/>
      </c>
    </row>
    <row r="10" spans="1:17" ht="15.75" thickBot="1" x14ac:dyDescent="0.3">
      <c r="C10" s="4"/>
      <c r="E10"/>
    </row>
    <row r="11" spans="1:17" s="23" customFormat="1" ht="15.75" thickBot="1" x14ac:dyDescent="0.3">
      <c r="A11" s="133" t="s">
        <v>1248</v>
      </c>
      <c r="B11" s="43" t="s">
        <v>1254</v>
      </c>
      <c r="C11" s="81" t="s">
        <v>1263</v>
      </c>
      <c r="D11" s="44" t="s">
        <v>1249</v>
      </c>
      <c r="E11" s="45" t="s">
        <v>19</v>
      </c>
      <c r="F11"/>
      <c r="G11" s="137" t="s">
        <v>1241</v>
      </c>
      <c r="H11" s="138"/>
      <c r="I11" s="138"/>
      <c r="J11" s="138"/>
      <c r="K11" s="138"/>
      <c r="L11" s="139"/>
      <c r="M11"/>
      <c r="N11" s="90" t="s">
        <v>1218</v>
      </c>
      <c r="O11" s="45" t="s">
        <v>1220</v>
      </c>
    </row>
    <row r="12" spans="1:17" s="23" customFormat="1" ht="15.75" thickBot="1" x14ac:dyDescent="0.3">
      <c r="A12" s="133"/>
      <c r="B12" s="46" t="s">
        <v>1211</v>
      </c>
      <c r="C12" s="82" t="s">
        <v>613</v>
      </c>
      <c r="D12" s="72" t="s">
        <v>1255</v>
      </c>
      <c r="E12" s="47" t="s">
        <v>615</v>
      </c>
      <c r="F12"/>
      <c r="G12" s="68" t="s">
        <v>1212</v>
      </c>
      <c r="H12" s="68" t="s">
        <v>1242</v>
      </c>
      <c r="I12" s="68" t="s">
        <v>1243</v>
      </c>
      <c r="J12" s="68" t="s">
        <v>1244</v>
      </c>
      <c r="K12" s="68" t="s">
        <v>1245</v>
      </c>
      <c r="L12" s="68" t="s">
        <v>1246</v>
      </c>
      <c r="M12"/>
      <c r="N12" s="91" t="s">
        <v>1219</v>
      </c>
      <c r="O12" s="47" t="s">
        <v>1219</v>
      </c>
    </row>
    <row r="13" spans="1:17" x14ac:dyDescent="0.25">
      <c r="B13" t="str">
        <f>'Support III'!W6</f>
        <v/>
      </c>
      <c r="C13" s="3" t="str">
        <f>'Support III'!Y6</f>
        <v/>
      </c>
      <c r="D13" s="26" t="str">
        <f>'Support III'!Z6</f>
        <v/>
      </c>
      <c r="E13" s="27" t="str">
        <f>IFERROR(E9-SUM(E14:E32),"")</f>
        <v/>
      </c>
      <c r="G13" s="27" t="str">
        <f>IFERROR(G9-SUM(G14:G32),"")</f>
        <v/>
      </c>
      <c r="H13" s="27" t="str">
        <f t="shared" ref="H13:L13" si="0">IFERROR(H9-SUM(H14:H32),"")</f>
        <v/>
      </c>
      <c r="I13" s="27" t="str">
        <f t="shared" si="0"/>
        <v/>
      </c>
      <c r="J13" s="27" t="str">
        <f t="shared" si="0"/>
        <v/>
      </c>
      <c r="K13" s="27" t="str">
        <f t="shared" si="0"/>
        <v/>
      </c>
      <c r="L13" s="27" t="str">
        <f t="shared" si="0"/>
        <v/>
      </c>
      <c r="N13" s="27" t="str">
        <f>IFERROR(N9-SUM(N14:N32),"")</f>
        <v/>
      </c>
      <c r="O13" s="27" t="str">
        <f>IFERROR(O9-SUM(O14:O32),"")</f>
        <v/>
      </c>
    </row>
    <row r="14" spans="1:17" x14ac:dyDescent="0.25">
      <c r="B14" t="str">
        <f>'Support III'!W7</f>
        <v/>
      </c>
      <c r="C14" s="3" t="str">
        <f>'Support III'!Y7</f>
        <v/>
      </c>
      <c r="D14" s="26" t="str">
        <f>'Support III'!Z7</f>
        <v/>
      </c>
      <c r="E14" s="27" t="str">
        <f>'Support III'!AA7</f>
        <v/>
      </c>
      <c r="F14" s="27"/>
      <c r="G14" s="27" t="str">
        <f>'Support III'!AD7</f>
        <v/>
      </c>
      <c r="H14" s="27" t="str">
        <f>'Support III'!AE7</f>
        <v/>
      </c>
      <c r="I14" s="27" t="str">
        <f>'Support III'!AF7</f>
        <v/>
      </c>
      <c r="J14" s="27" t="str">
        <f>'Support III'!AG7</f>
        <v/>
      </c>
      <c r="K14" s="27" t="str">
        <f>'Support III'!AH7</f>
        <v/>
      </c>
      <c r="L14" s="27" t="str">
        <f>'Support III'!AI7</f>
        <v/>
      </c>
      <c r="N14" s="27" t="str">
        <f>'Support III'!AJ7</f>
        <v/>
      </c>
      <c r="O14" s="27" t="str">
        <f>'Support III'!AK7</f>
        <v/>
      </c>
    </row>
    <row r="15" spans="1:17" x14ac:dyDescent="0.25">
      <c r="B15" t="str">
        <f>'Support III'!W8</f>
        <v/>
      </c>
      <c r="C15" s="3" t="str">
        <f>'Support III'!Y8</f>
        <v/>
      </c>
      <c r="D15" s="26" t="str">
        <f>'Support III'!Z8</f>
        <v/>
      </c>
      <c r="E15" s="27" t="str">
        <f>'Support III'!AA8</f>
        <v/>
      </c>
      <c r="F15" s="27"/>
      <c r="G15" s="27" t="str">
        <f>'Support III'!AD8</f>
        <v/>
      </c>
      <c r="H15" s="27" t="str">
        <f>'Support III'!AE8</f>
        <v/>
      </c>
      <c r="I15" s="27" t="str">
        <f>'Support III'!AF8</f>
        <v/>
      </c>
      <c r="J15" s="27" t="str">
        <f>'Support III'!AG8</f>
        <v/>
      </c>
      <c r="K15" s="27" t="str">
        <f>'Support III'!AH8</f>
        <v/>
      </c>
      <c r="L15" s="27" t="str">
        <f>'Support III'!AI8</f>
        <v/>
      </c>
      <c r="M15" s="27"/>
      <c r="N15" s="27" t="str">
        <f>'Support III'!AJ8</f>
        <v/>
      </c>
      <c r="O15" s="27" t="str">
        <f>'Support III'!AK8</f>
        <v/>
      </c>
    </row>
    <row r="16" spans="1:17" x14ac:dyDescent="0.25">
      <c r="B16" t="str">
        <f>'Support III'!W9</f>
        <v/>
      </c>
      <c r="C16" s="3" t="str">
        <f>'Support III'!Y9</f>
        <v/>
      </c>
      <c r="D16" s="26" t="str">
        <f>'Support III'!Z9</f>
        <v/>
      </c>
      <c r="E16" s="27" t="str">
        <f>'Support III'!AA9</f>
        <v/>
      </c>
      <c r="F16" s="27"/>
      <c r="G16" s="27" t="str">
        <f>'Support III'!AD9</f>
        <v/>
      </c>
      <c r="H16" s="27" t="str">
        <f>'Support III'!AE9</f>
        <v/>
      </c>
      <c r="I16" s="27" t="str">
        <f>'Support III'!AF9</f>
        <v/>
      </c>
      <c r="J16" s="27" t="str">
        <f>'Support III'!AG9</f>
        <v/>
      </c>
      <c r="K16" s="27" t="str">
        <f>'Support III'!AH9</f>
        <v/>
      </c>
      <c r="L16" s="27" t="str">
        <f>'Support III'!AI9</f>
        <v/>
      </c>
      <c r="M16" s="27"/>
      <c r="N16" s="27" t="str">
        <f>'Support III'!AJ9</f>
        <v/>
      </c>
      <c r="O16" s="27" t="str">
        <f>'Support III'!AK9</f>
        <v/>
      </c>
    </row>
    <row r="17" spans="2:15" x14ac:dyDescent="0.25">
      <c r="B17" t="str">
        <f>'Support III'!W10</f>
        <v/>
      </c>
      <c r="C17" s="3" t="str">
        <f>'Support III'!Y10</f>
        <v/>
      </c>
      <c r="D17" s="26" t="str">
        <f>'Support III'!Z10</f>
        <v/>
      </c>
      <c r="E17" s="27" t="str">
        <f>'Support III'!AA10</f>
        <v/>
      </c>
      <c r="F17" s="27"/>
      <c r="G17" s="27" t="str">
        <f>'Support III'!AD10</f>
        <v/>
      </c>
      <c r="H17" s="27" t="str">
        <f>'Support III'!AE10</f>
        <v/>
      </c>
      <c r="I17" s="27" t="str">
        <f>'Support III'!AF10</f>
        <v/>
      </c>
      <c r="J17" s="27" t="str">
        <f>'Support III'!AG10</f>
        <v/>
      </c>
      <c r="K17" s="27" t="str">
        <f>'Support III'!AH10</f>
        <v/>
      </c>
      <c r="L17" s="27" t="str">
        <f>'Support III'!AI10</f>
        <v/>
      </c>
      <c r="M17" s="27"/>
      <c r="N17" s="27" t="str">
        <f>'Support III'!AJ10</f>
        <v/>
      </c>
      <c r="O17" s="27" t="str">
        <f>'Support III'!AK10</f>
        <v/>
      </c>
    </row>
    <row r="18" spans="2:15" x14ac:dyDescent="0.25">
      <c r="B18" t="str">
        <f>'Support III'!W11</f>
        <v/>
      </c>
      <c r="C18" s="3" t="str">
        <f>'Support III'!Y11</f>
        <v/>
      </c>
      <c r="D18" s="26" t="str">
        <f>'Support III'!Z11</f>
        <v/>
      </c>
      <c r="E18" s="27" t="str">
        <f>'Support III'!AA11</f>
        <v/>
      </c>
      <c r="F18" s="27"/>
      <c r="G18" s="27" t="str">
        <f>'Support III'!AD11</f>
        <v/>
      </c>
      <c r="H18" s="27" t="str">
        <f>'Support III'!AE11</f>
        <v/>
      </c>
      <c r="I18" s="27" t="str">
        <f>'Support III'!AF11</f>
        <v/>
      </c>
      <c r="J18" s="27" t="str">
        <f>'Support III'!AG11</f>
        <v/>
      </c>
      <c r="K18" s="27" t="str">
        <f>'Support III'!AH11</f>
        <v/>
      </c>
      <c r="L18" s="27" t="str">
        <f>'Support III'!AI11</f>
        <v/>
      </c>
      <c r="M18" s="27"/>
      <c r="N18" s="27" t="str">
        <f>'Support III'!AJ11</f>
        <v/>
      </c>
      <c r="O18" s="27" t="str">
        <f>'Support III'!AK11</f>
        <v/>
      </c>
    </row>
    <row r="19" spans="2:15" x14ac:dyDescent="0.25">
      <c r="B19" t="str">
        <f>'Support III'!W12</f>
        <v/>
      </c>
      <c r="C19" s="3" t="str">
        <f>'Support III'!Y12</f>
        <v/>
      </c>
      <c r="D19" s="26" t="str">
        <f>'Support III'!Z12</f>
        <v/>
      </c>
      <c r="E19" s="27" t="str">
        <f>'Support III'!AA12</f>
        <v/>
      </c>
      <c r="F19" s="27"/>
      <c r="G19" s="27" t="str">
        <f>'Support III'!AD12</f>
        <v/>
      </c>
      <c r="H19" s="27" t="str">
        <f>'Support III'!AE12</f>
        <v/>
      </c>
      <c r="I19" s="27" t="str">
        <f>'Support III'!AF12</f>
        <v/>
      </c>
      <c r="J19" s="27" t="str">
        <f>'Support III'!AG12</f>
        <v/>
      </c>
      <c r="K19" s="27" t="str">
        <f>'Support III'!AH12</f>
        <v/>
      </c>
      <c r="L19" s="27" t="str">
        <f>'Support III'!AI12</f>
        <v/>
      </c>
      <c r="M19" s="27"/>
      <c r="N19" s="27" t="str">
        <f>'Support III'!AJ12</f>
        <v/>
      </c>
      <c r="O19" s="27" t="str">
        <f>'Support III'!AK12</f>
        <v/>
      </c>
    </row>
    <row r="20" spans="2:15" x14ac:dyDescent="0.25">
      <c r="B20" t="str">
        <f>'Support III'!W13</f>
        <v/>
      </c>
      <c r="C20" s="3" t="str">
        <f>'Support III'!Y13</f>
        <v/>
      </c>
      <c r="D20" s="26" t="str">
        <f>'Support III'!Z13</f>
        <v/>
      </c>
      <c r="E20" s="27" t="str">
        <f>'Support III'!AA13</f>
        <v/>
      </c>
      <c r="F20" s="27"/>
      <c r="G20" s="27" t="str">
        <f>'Support III'!AD13</f>
        <v/>
      </c>
      <c r="H20" s="27" t="str">
        <f>'Support III'!AE13</f>
        <v/>
      </c>
      <c r="I20" s="27" t="str">
        <f>'Support III'!AF13</f>
        <v/>
      </c>
      <c r="J20" s="27" t="str">
        <f>'Support III'!AG13</f>
        <v/>
      </c>
      <c r="K20" s="27" t="str">
        <f>'Support III'!AH13</f>
        <v/>
      </c>
      <c r="L20" s="27" t="str">
        <f>'Support III'!AI13</f>
        <v/>
      </c>
      <c r="M20" s="27"/>
      <c r="N20" s="27" t="str">
        <f>'Support III'!AJ13</f>
        <v/>
      </c>
      <c r="O20" s="27" t="str">
        <f>'Support III'!AK13</f>
        <v/>
      </c>
    </row>
    <row r="21" spans="2:15" x14ac:dyDescent="0.25">
      <c r="B21" t="str">
        <f>'Support III'!W14</f>
        <v/>
      </c>
      <c r="C21" s="3" t="str">
        <f>'Support III'!Y14</f>
        <v/>
      </c>
      <c r="D21" s="26" t="str">
        <f>'Support III'!Z14</f>
        <v/>
      </c>
      <c r="E21" s="27" t="str">
        <f>'Support III'!AA14</f>
        <v/>
      </c>
      <c r="F21" s="27"/>
      <c r="G21" s="27" t="str">
        <f>'Support III'!AD14</f>
        <v/>
      </c>
      <c r="H21" s="27" t="str">
        <f>'Support III'!AE14</f>
        <v/>
      </c>
      <c r="I21" s="27" t="str">
        <f>'Support III'!AF14</f>
        <v/>
      </c>
      <c r="J21" s="27" t="str">
        <f>'Support III'!AG14</f>
        <v/>
      </c>
      <c r="K21" s="27" t="str">
        <f>'Support III'!AH14</f>
        <v/>
      </c>
      <c r="L21" s="27" t="str">
        <f>'Support III'!AI14</f>
        <v/>
      </c>
      <c r="M21" s="27"/>
      <c r="N21" s="27" t="str">
        <f>'Support III'!AJ14</f>
        <v/>
      </c>
      <c r="O21" s="27" t="str">
        <f>'Support III'!AK14</f>
        <v/>
      </c>
    </row>
    <row r="22" spans="2:15" x14ac:dyDescent="0.25">
      <c r="B22" t="str">
        <f>'Support III'!W15</f>
        <v/>
      </c>
      <c r="C22" s="3" t="str">
        <f>'Support III'!Y15</f>
        <v/>
      </c>
      <c r="D22" s="26" t="str">
        <f>'Support III'!Z15</f>
        <v/>
      </c>
      <c r="E22" s="27" t="str">
        <f>'Support III'!AA15</f>
        <v/>
      </c>
      <c r="F22" s="27"/>
      <c r="G22" s="27" t="str">
        <f>'Support III'!AD15</f>
        <v/>
      </c>
      <c r="H22" s="27" t="str">
        <f>'Support III'!AE15</f>
        <v/>
      </c>
      <c r="I22" s="27" t="str">
        <f>'Support III'!AF15</f>
        <v/>
      </c>
      <c r="J22" s="27" t="str">
        <f>'Support III'!AG15</f>
        <v/>
      </c>
      <c r="K22" s="27" t="str">
        <f>'Support III'!AH15</f>
        <v/>
      </c>
      <c r="L22" s="27" t="str">
        <f>'Support III'!AI15</f>
        <v/>
      </c>
      <c r="M22" s="27"/>
      <c r="N22" s="27" t="str">
        <f>'Support III'!AJ15</f>
        <v/>
      </c>
      <c r="O22" s="27" t="str">
        <f>'Support III'!AK15</f>
        <v/>
      </c>
    </row>
    <row r="23" spans="2:15" x14ac:dyDescent="0.25">
      <c r="B23" t="str">
        <f>'Support III'!W16</f>
        <v/>
      </c>
      <c r="C23" s="3" t="str">
        <f>'Support III'!Y16</f>
        <v/>
      </c>
      <c r="D23" s="26" t="str">
        <f>'Support III'!Z16</f>
        <v/>
      </c>
      <c r="E23" s="27" t="str">
        <f>'Support III'!AA16</f>
        <v/>
      </c>
      <c r="F23" s="27"/>
      <c r="G23" s="27" t="str">
        <f>'Support III'!AD16</f>
        <v/>
      </c>
      <c r="H23" s="27" t="str">
        <f>'Support III'!AE16</f>
        <v/>
      </c>
      <c r="I23" s="27" t="str">
        <f>'Support III'!AF16</f>
        <v/>
      </c>
      <c r="J23" s="27" t="str">
        <f>'Support III'!AG16</f>
        <v/>
      </c>
      <c r="K23" s="27" t="str">
        <f>'Support III'!AH16</f>
        <v/>
      </c>
      <c r="L23" s="27" t="str">
        <f>'Support III'!AI16</f>
        <v/>
      </c>
      <c r="M23" s="27"/>
      <c r="N23" s="27" t="str">
        <f>'Support III'!AJ16</f>
        <v/>
      </c>
      <c r="O23" s="27" t="str">
        <f>'Support III'!AK16</f>
        <v/>
      </c>
    </row>
    <row r="24" spans="2:15" x14ac:dyDescent="0.25">
      <c r="B24" t="str">
        <f>'Support III'!W17</f>
        <v/>
      </c>
      <c r="C24" s="3" t="str">
        <f>'Support III'!Y17</f>
        <v/>
      </c>
      <c r="D24" s="26" t="str">
        <f>'Support III'!Z17</f>
        <v/>
      </c>
      <c r="E24" s="27" t="str">
        <f>'Support III'!AA17</f>
        <v/>
      </c>
      <c r="F24" s="27"/>
      <c r="G24" s="27" t="str">
        <f>'Support III'!AD17</f>
        <v/>
      </c>
      <c r="H24" s="27" t="str">
        <f>'Support III'!AE17</f>
        <v/>
      </c>
      <c r="I24" s="27" t="str">
        <f>'Support III'!AF17</f>
        <v/>
      </c>
      <c r="J24" s="27" t="str">
        <f>'Support III'!AG17</f>
        <v/>
      </c>
      <c r="K24" s="27" t="str">
        <f>'Support III'!AH17</f>
        <v/>
      </c>
      <c r="L24" s="27" t="str">
        <f>'Support III'!AI17</f>
        <v/>
      </c>
      <c r="M24" s="27"/>
      <c r="N24" s="27" t="str">
        <f>'Support III'!AJ17</f>
        <v/>
      </c>
      <c r="O24" s="27" t="str">
        <f>'Support III'!AK17</f>
        <v/>
      </c>
    </row>
    <row r="25" spans="2:15" x14ac:dyDescent="0.25">
      <c r="B25" t="str">
        <f>'Support III'!W18</f>
        <v/>
      </c>
      <c r="C25" s="3" t="str">
        <f>'Support III'!Y18</f>
        <v/>
      </c>
      <c r="D25" s="26" t="str">
        <f>'Support III'!Z18</f>
        <v/>
      </c>
      <c r="E25" s="27" t="str">
        <f>'Support III'!AA18</f>
        <v/>
      </c>
      <c r="F25" s="27"/>
      <c r="G25" s="27" t="str">
        <f>'Support III'!AD18</f>
        <v/>
      </c>
      <c r="H25" s="27" t="str">
        <f>'Support III'!AE18</f>
        <v/>
      </c>
      <c r="I25" s="27" t="str">
        <f>'Support III'!AF18</f>
        <v/>
      </c>
      <c r="J25" s="27" t="str">
        <f>'Support III'!AG18</f>
        <v/>
      </c>
      <c r="K25" s="27" t="str">
        <f>'Support III'!AH18</f>
        <v/>
      </c>
      <c r="L25" s="27" t="str">
        <f>'Support III'!AI18</f>
        <v/>
      </c>
      <c r="M25" s="27"/>
      <c r="N25" s="27" t="str">
        <f>'Support III'!AJ18</f>
        <v/>
      </c>
      <c r="O25" s="27" t="str">
        <f>'Support III'!AK18</f>
        <v/>
      </c>
    </row>
    <row r="26" spans="2:15" x14ac:dyDescent="0.25">
      <c r="B26" t="str">
        <f>'Support III'!W19</f>
        <v/>
      </c>
      <c r="C26" s="3" t="str">
        <f>'Support III'!Y19</f>
        <v/>
      </c>
      <c r="D26" s="26" t="str">
        <f>'Support III'!Z19</f>
        <v/>
      </c>
      <c r="E26" s="27" t="str">
        <f>'Support III'!AA19</f>
        <v/>
      </c>
      <c r="F26" s="27"/>
      <c r="G26" s="27" t="str">
        <f>'Support III'!AD19</f>
        <v/>
      </c>
      <c r="H26" s="27" t="str">
        <f>'Support III'!AE19</f>
        <v/>
      </c>
      <c r="I26" s="27" t="str">
        <f>'Support III'!AF19</f>
        <v/>
      </c>
      <c r="J26" s="27" t="str">
        <f>'Support III'!AG19</f>
        <v/>
      </c>
      <c r="K26" s="27" t="str">
        <f>'Support III'!AH19</f>
        <v/>
      </c>
      <c r="L26" s="27" t="str">
        <f>'Support III'!AI19</f>
        <v/>
      </c>
      <c r="M26" s="27"/>
      <c r="N26" s="27" t="str">
        <f>'Support III'!AJ19</f>
        <v/>
      </c>
      <c r="O26" s="27" t="str">
        <f>'Support III'!AK19</f>
        <v/>
      </c>
    </row>
    <row r="27" spans="2:15" x14ac:dyDescent="0.25">
      <c r="B27" t="str">
        <f>'Support III'!W20</f>
        <v/>
      </c>
      <c r="C27" s="3" t="str">
        <f>'Support III'!Y20</f>
        <v/>
      </c>
      <c r="D27" s="26" t="str">
        <f>'Support III'!Z20</f>
        <v/>
      </c>
      <c r="E27" s="27" t="str">
        <f>'Support III'!AA20</f>
        <v/>
      </c>
      <c r="F27" s="27"/>
      <c r="G27" s="27" t="str">
        <f>'Support III'!AD20</f>
        <v/>
      </c>
      <c r="H27" s="27" t="str">
        <f>'Support III'!AE20</f>
        <v/>
      </c>
      <c r="I27" s="27" t="str">
        <f>'Support III'!AF20</f>
        <v/>
      </c>
      <c r="J27" s="27" t="str">
        <f>'Support III'!AG20</f>
        <v/>
      </c>
      <c r="K27" s="27" t="str">
        <f>'Support III'!AH20</f>
        <v/>
      </c>
      <c r="L27" s="27" t="str">
        <f>'Support III'!AI20</f>
        <v/>
      </c>
      <c r="M27" s="27"/>
      <c r="N27" s="27" t="str">
        <f>'Support III'!AJ20</f>
        <v/>
      </c>
      <c r="O27" s="27" t="str">
        <f>'Support III'!AK20</f>
        <v/>
      </c>
    </row>
    <row r="28" spans="2:15" x14ac:dyDescent="0.25">
      <c r="B28" t="str">
        <f>'Support III'!W21</f>
        <v/>
      </c>
      <c r="C28" s="3" t="str">
        <f>'Support III'!Y21</f>
        <v/>
      </c>
      <c r="D28" s="26" t="str">
        <f>'Support III'!Z21</f>
        <v/>
      </c>
      <c r="E28" s="27" t="str">
        <f>'Support III'!AA21</f>
        <v/>
      </c>
      <c r="F28" s="27"/>
      <c r="G28" s="27" t="str">
        <f>'Support III'!AD21</f>
        <v/>
      </c>
      <c r="H28" s="27" t="str">
        <f>'Support III'!AE21</f>
        <v/>
      </c>
      <c r="I28" s="27" t="str">
        <f>'Support III'!AF21</f>
        <v/>
      </c>
      <c r="J28" s="27" t="str">
        <f>'Support III'!AG21</f>
        <v/>
      </c>
      <c r="K28" s="27" t="str">
        <f>'Support III'!AH21</f>
        <v/>
      </c>
      <c r="L28" s="27" t="str">
        <f>'Support III'!AI21</f>
        <v/>
      </c>
      <c r="M28" s="27"/>
      <c r="N28" s="27" t="str">
        <f>'Support III'!AJ21</f>
        <v/>
      </c>
      <c r="O28" s="27" t="str">
        <f>'Support III'!AK21</f>
        <v/>
      </c>
    </row>
    <row r="29" spans="2:15" x14ac:dyDescent="0.25">
      <c r="B29" t="str">
        <f>'Support III'!W22</f>
        <v/>
      </c>
      <c r="C29" s="3" t="str">
        <f>'Support III'!Y22</f>
        <v/>
      </c>
      <c r="D29" s="26" t="str">
        <f>'Support III'!Z22</f>
        <v/>
      </c>
      <c r="E29" s="27" t="str">
        <f>'Support III'!AA22</f>
        <v/>
      </c>
      <c r="F29" s="27"/>
      <c r="G29" s="27" t="str">
        <f>'Support III'!AD22</f>
        <v/>
      </c>
      <c r="H29" s="27" t="str">
        <f>'Support III'!AE22</f>
        <v/>
      </c>
      <c r="I29" s="27" t="str">
        <f>'Support III'!AF22</f>
        <v/>
      </c>
      <c r="J29" s="27" t="str">
        <f>'Support III'!AG22</f>
        <v/>
      </c>
      <c r="K29" s="27" t="str">
        <f>'Support III'!AH22</f>
        <v/>
      </c>
      <c r="L29" s="27" t="str">
        <f>'Support III'!AI22</f>
        <v/>
      </c>
      <c r="M29" s="27"/>
      <c r="N29" s="27" t="str">
        <f>'Support III'!AJ22</f>
        <v/>
      </c>
      <c r="O29" s="27" t="str">
        <f>'Support III'!AK22</f>
        <v/>
      </c>
    </row>
    <row r="30" spans="2:15" x14ac:dyDescent="0.25">
      <c r="B30" t="str">
        <f>'Support III'!W23</f>
        <v/>
      </c>
      <c r="C30" s="3" t="str">
        <f>'Support III'!Y23</f>
        <v/>
      </c>
      <c r="D30" s="26" t="str">
        <f>'Support III'!Z23</f>
        <v/>
      </c>
      <c r="E30" s="27" t="str">
        <f>'Support III'!AA23</f>
        <v/>
      </c>
      <c r="F30" s="27"/>
      <c r="G30" s="27" t="str">
        <f>'Support III'!AD23</f>
        <v/>
      </c>
      <c r="H30" s="27" t="str">
        <f>'Support III'!AE23</f>
        <v/>
      </c>
      <c r="I30" s="27" t="str">
        <f>'Support III'!AF23</f>
        <v/>
      </c>
      <c r="J30" s="27" t="str">
        <f>'Support III'!AG23</f>
        <v/>
      </c>
      <c r="K30" s="27" t="str">
        <f>'Support III'!AH23</f>
        <v/>
      </c>
      <c r="L30" s="27" t="str">
        <f>'Support III'!AI23</f>
        <v/>
      </c>
      <c r="M30" s="27"/>
      <c r="N30" s="27" t="str">
        <f>'Support III'!AJ23</f>
        <v/>
      </c>
      <c r="O30" s="27" t="str">
        <f>'Support III'!AK23</f>
        <v/>
      </c>
    </row>
    <row r="31" spans="2:15" x14ac:dyDescent="0.25">
      <c r="B31" t="str">
        <f>'Support III'!W24</f>
        <v/>
      </c>
      <c r="C31" s="3" t="str">
        <f>'Support III'!Y24</f>
        <v/>
      </c>
      <c r="D31" s="26" t="str">
        <f>'Support III'!Z24</f>
        <v/>
      </c>
      <c r="E31" s="27" t="str">
        <f>'Support III'!AA24</f>
        <v/>
      </c>
      <c r="F31" s="27"/>
      <c r="G31" s="27" t="str">
        <f>'Support III'!AD24</f>
        <v/>
      </c>
      <c r="H31" s="27" t="str">
        <f>'Support III'!AE24</f>
        <v/>
      </c>
      <c r="I31" s="27" t="str">
        <f>'Support III'!AF24</f>
        <v/>
      </c>
      <c r="J31" s="27" t="str">
        <f>'Support III'!AG24</f>
        <v/>
      </c>
      <c r="K31" s="27" t="str">
        <f>'Support III'!AH24</f>
        <v/>
      </c>
      <c r="L31" s="27" t="str">
        <f>'Support III'!AI24</f>
        <v/>
      </c>
      <c r="M31" s="27"/>
      <c r="N31" s="27" t="str">
        <f>'Support III'!AJ24</f>
        <v/>
      </c>
      <c r="O31" s="27" t="str">
        <f>'Support III'!AK24</f>
        <v/>
      </c>
    </row>
    <row r="32" spans="2:15" ht="15.75" thickBot="1" x14ac:dyDescent="0.3">
      <c r="B32" s="84" t="str">
        <f>'Support III'!W25</f>
        <v/>
      </c>
      <c r="C32" s="85" t="str">
        <f>'Support III'!Y25</f>
        <v/>
      </c>
      <c r="D32" s="86" t="str">
        <f>'Support III'!Z25</f>
        <v/>
      </c>
      <c r="E32" s="87" t="str">
        <f>'Support III'!AA25</f>
        <v/>
      </c>
      <c r="F32" s="87"/>
      <c r="G32" s="87" t="str">
        <f>'Support III'!AD25</f>
        <v/>
      </c>
      <c r="H32" s="87" t="str">
        <f>'Support III'!AE25</f>
        <v/>
      </c>
      <c r="I32" s="87" t="str">
        <f>'Support III'!AF25</f>
        <v/>
      </c>
      <c r="J32" s="87" t="str">
        <f>'Support III'!AG25</f>
        <v/>
      </c>
      <c r="K32" s="87" t="str">
        <f>'Support III'!AH25</f>
        <v/>
      </c>
      <c r="L32" s="87" t="str">
        <f>'Support III'!AI25</f>
        <v/>
      </c>
      <c r="M32" s="87"/>
      <c r="N32" s="87" t="str">
        <f>'Support III'!AJ25</f>
        <v/>
      </c>
      <c r="O32" s="87" t="str">
        <f>'Support III'!AK25</f>
        <v/>
      </c>
    </row>
    <row r="33" spans="1:15" ht="15.75" thickTop="1" x14ac:dyDescent="0.25">
      <c r="B33" s="83" t="s">
        <v>1256</v>
      </c>
      <c r="C33" s="27">
        <f t="shared" ref="C33:F33" si="1">SUM(C13:C32)</f>
        <v>0</v>
      </c>
      <c r="D33" s="26">
        <f t="shared" si="1"/>
        <v>0</v>
      </c>
      <c r="E33" s="27">
        <f t="shared" si="1"/>
        <v>0</v>
      </c>
      <c r="F33" s="27">
        <f t="shared" si="1"/>
        <v>0</v>
      </c>
      <c r="G33" s="27">
        <f>SUM(G13:G32)</f>
        <v>0</v>
      </c>
      <c r="H33" s="27">
        <f t="shared" ref="H33:O33" si="2">SUM(H13:H32)</f>
        <v>0</v>
      </c>
      <c r="I33" s="27">
        <f t="shared" si="2"/>
        <v>0</v>
      </c>
      <c r="J33" s="27">
        <f t="shared" si="2"/>
        <v>0</v>
      </c>
      <c r="K33" s="27">
        <f t="shared" si="2"/>
        <v>0</v>
      </c>
      <c r="L33" s="27">
        <f t="shared" si="2"/>
        <v>0</v>
      </c>
      <c r="M33" s="27">
        <f t="shared" si="2"/>
        <v>0</v>
      </c>
      <c r="N33" s="27">
        <f t="shared" si="2"/>
        <v>0</v>
      </c>
      <c r="O33" s="27">
        <f t="shared" si="2"/>
        <v>0</v>
      </c>
    </row>
    <row r="34" spans="1:15" ht="15.75" thickBot="1" x14ac:dyDescent="0.3">
      <c r="E34" s="24"/>
      <c r="G34" s="24"/>
      <c r="H34" s="24"/>
      <c r="I34" s="24"/>
      <c r="J34" s="24"/>
      <c r="K34" s="24"/>
      <c r="L34" s="24"/>
      <c r="N34" s="24"/>
      <c r="O34" s="24"/>
    </row>
    <row r="35" spans="1:15" x14ac:dyDescent="0.25">
      <c r="A35" s="132" t="s">
        <v>1257</v>
      </c>
      <c r="B35" s="123" t="str">
        <f>IFERROR(IF(Q1="71","IC 4-33-13-5(L) states that after June 30, 2021, the amount of wagering taxes that would otherwise be distributed to South Bend shall be withheld and deposited in the state general fund. This amount will not be distributed to the County.","The Comptroller notes that the monthly amount may fluctuate slightly due to rounding. 
We are at your service for questions. Please contact: Localgovernment@comptroller.in.gov."),"")</f>
        <v/>
      </c>
      <c r="C35" s="124"/>
      <c r="D35" s="124"/>
      <c r="E35" s="124"/>
      <c r="F35" s="124"/>
      <c r="G35" s="124"/>
      <c r="H35" s="124"/>
      <c r="I35" s="124"/>
      <c r="J35" s="124"/>
      <c r="K35" s="124"/>
      <c r="L35" s="125"/>
    </row>
    <row r="36" spans="1:15" x14ac:dyDescent="0.25">
      <c r="A36" s="132"/>
      <c r="B36" s="126"/>
      <c r="C36" s="127"/>
      <c r="D36" s="127"/>
      <c r="E36" s="127"/>
      <c r="F36" s="127"/>
      <c r="G36" s="127"/>
      <c r="H36" s="127"/>
      <c r="I36" s="127"/>
      <c r="J36" s="127"/>
      <c r="K36" s="127"/>
      <c r="L36" s="128"/>
    </row>
    <row r="37" spans="1:15" x14ac:dyDescent="0.25">
      <c r="A37" s="132"/>
      <c r="B37" s="126"/>
      <c r="C37" s="127"/>
      <c r="D37" s="127"/>
      <c r="E37" s="127"/>
      <c r="F37" s="127"/>
      <c r="G37" s="127"/>
      <c r="H37" s="127"/>
      <c r="I37" s="127"/>
      <c r="J37" s="127"/>
      <c r="K37" s="127"/>
      <c r="L37" s="128"/>
    </row>
    <row r="38" spans="1:15" ht="15.75" thickBot="1" x14ac:dyDescent="0.3">
      <c r="A38" s="132"/>
      <c r="B38" s="129"/>
      <c r="C38" s="130"/>
      <c r="D38" s="130"/>
      <c r="E38" s="130"/>
      <c r="F38" s="130"/>
      <c r="G38" s="130"/>
      <c r="H38" s="130"/>
      <c r="I38" s="130"/>
      <c r="J38" s="130"/>
      <c r="K38" s="130"/>
      <c r="L38" s="131"/>
    </row>
    <row r="39" spans="1:15" x14ac:dyDescent="0.25"/>
    <row r="40" spans="1:15" x14ac:dyDescent="0.25"/>
  </sheetData>
  <mergeCells count="8">
    <mergeCell ref="B35:L38"/>
    <mergeCell ref="A35:A38"/>
    <mergeCell ref="A3:A5"/>
    <mergeCell ref="A7:A8"/>
    <mergeCell ref="G7:L7"/>
    <mergeCell ref="G11:L11"/>
    <mergeCell ref="A11:A12"/>
    <mergeCell ref="B3:L5"/>
  </mergeCells>
  <conditionalFormatting sqref="B1:B1048576">
    <cfRule type="cellIs" dxfId="0" priority="1" operator="equal">
      <formula>"South Bend Civil City"</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D118118-A557-4E7A-B2FA-F5E1D42E882A}">
          <x14:formula1>
            <xm:f>Support!$B$1:$B$92</xm:f>
          </x14:formula1>
          <xm:sqref>B1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FFE2-0BD5-47BD-BE9A-32944EF71C2A}">
  <dimension ref="A1:C92"/>
  <sheetViews>
    <sheetView workbookViewId="0">
      <selection sqref="A1:H1"/>
    </sheetView>
  </sheetViews>
  <sheetFormatPr defaultRowHeight="15" x14ac:dyDescent="0.25"/>
  <cols>
    <col min="1" max="1" width="3" bestFit="1" customWidth="1"/>
    <col min="2" max="2" width="23.28515625" bestFit="1" customWidth="1"/>
    <col min="3" max="3" width="3" bestFit="1" customWidth="1"/>
  </cols>
  <sheetData>
    <row r="1" spans="1:3" x14ac:dyDescent="0.25">
      <c r="A1" t="s">
        <v>13</v>
      </c>
      <c r="B1" t="s">
        <v>616</v>
      </c>
      <c r="C1" t="s">
        <v>13</v>
      </c>
    </row>
    <row r="2" spans="1:3" x14ac:dyDescent="0.25">
      <c r="A2" t="s">
        <v>20</v>
      </c>
      <c r="B2" t="s">
        <v>5</v>
      </c>
      <c r="C2" t="s">
        <v>20</v>
      </c>
    </row>
    <row r="3" spans="1:3" x14ac:dyDescent="0.25">
      <c r="A3" t="s">
        <v>28</v>
      </c>
      <c r="B3" t="s">
        <v>629</v>
      </c>
      <c r="C3" t="s">
        <v>28</v>
      </c>
    </row>
    <row r="4" spans="1:3" x14ac:dyDescent="0.25">
      <c r="A4" t="s">
        <v>35</v>
      </c>
      <c r="B4" t="s">
        <v>637</v>
      </c>
      <c r="C4" t="s">
        <v>35</v>
      </c>
    </row>
    <row r="5" spans="1:3" x14ac:dyDescent="0.25">
      <c r="A5" t="s">
        <v>42</v>
      </c>
      <c r="B5" t="s">
        <v>644</v>
      </c>
      <c r="C5" t="s">
        <v>42</v>
      </c>
    </row>
    <row r="6" spans="1:3" x14ac:dyDescent="0.25">
      <c r="A6" t="s">
        <v>46</v>
      </c>
      <c r="B6" t="s">
        <v>649</v>
      </c>
      <c r="C6" t="s">
        <v>46</v>
      </c>
    </row>
    <row r="7" spans="1:3" x14ac:dyDescent="0.25">
      <c r="A7" t="s">
        <v>54</v>
      </c>
      <c r="B7" t="s">
        <v>657</v>
      </c>
      <c r="C7" t="s">
        <v>54</v>
      </c>
    </row>
    <row r="8" spans="1:3" x14ac:dyDescent="0.25">
      <c r="A8" t="s">
        <v>56</v>
      </c>
      <c r="B8" t="s">
        <v>659</v>
      </c>
      <c r="C8" t="s">
        <v>56</v>
      </c>
    </row>
    <row r="9" spans="1:3" x14ac:dyDescent="0.25">
      <c r="A9" t="s">
        <v>62</v>
      </c>
      <c r="B9" t="s">
        <v>665</v>
      </c>
      <c r="C9" t="s">
        <v>62</v>
      </c>
    </row>
    <row r="10" spans="1:3" x14ac:dyDescent="0.25">
      <c r="A10" t="s">
        <v>68</v>
      </c>
      <c r="B10" t="s">
        <v>671</v>
      </c>
      <c r="C10" t="s">
        <v>68</v>
      </c>
    </row>
    <row r="11" spans="1:3" x14ac:dyDescent="0.25">
      <c r="A11" t="s">
        <v>75</v>
      </c>
      <c r="B11" t="s">
        <v>678</v>
      </c>
      <c r="C11" t="s">
        <v>75</v>
      </c>
    </row>
    <row r="12" spans="1:3" x14ac:dyDescent="0.25">
      <c r="A12" t="s">
        <v>83</v>
      </c>
      <c r="B12" t="s">
        <v>686</v>
      </c>
      <c r="C12" t="s">
        <v>83</v>
      </c>
    </row>
    <row r="13" spans="1:3" x14ac:dyDescent="0.25">
      <c r="A13" t="s">
        <v>90</v>
      </c>
      <c r="B13" t="s">
        <v>693</v>
      </c>
      <c r="C13" t="s">
        <v>90</v>
      </c>
    </row>
    <row r="14" spans="1:3" x14ac:dyDescent="0.25">
      <c r="A14" t="s">
        <v>96</v>
      </c>
      <c r="B14" t="s">
        <v>699</v>
      </c>
      <c r="C14" t="s">
        <v>96</v>
      </c>
    </row>
    <row r="15" spans="1:3" x14ac:dyDescent="0.25">
      <c r="A15" t="s">
        <v>104</v>
      </c>
      <c r="B15" t="s">
        <v>707</v>
      </c>
      <c r="C15" t="s">
        <v>104</v>
      </c>
    </row>
    <row r="16" spans="1:3" x14ac:dyDescent="0.25">
      <c r="A16" t="s">
        <v>105</v>
      </c>
      <c r="B16" t="s">
        <v>708</v>
      </c>
      <c r="C16" t="s">
        <v>105</v>
      </c>
    </row>
    <row r="17" spans="1:3" x14ac:dyDescent="0.25">
      <c r="A17" t="s">
        <v>111</v>
      </c>
      <c r="B17" t="s">
        <v>714</v>
      </c>
      <c r="C17" t="s">
        <v>111</v>
      </c>
    </row>
    <row r="18" spans="1:3" x14ac:dyDescent="0.25">
      <c r="A18" t="s">
        <v>120</v>
      </c>
      <c r="B18" t="s">
        <v>724</v>
      </c>
      <c r="C18" t="s">
        <v>120</v>
      </c>
    </row>
    <row r="19" spans="1:3" x14ac:dyDescent="0.25">
      <c r="A19" t="s">
        <v>128</v>
      </c>
      <c r="B19" t="s">
        <v>733</v>
      </c>
      <c r="C19" t="s">
        <v>128</v>
      </c>
    </row>
    <row r="20" spans="1:3" x14ac:dyDescent="0.25">
      <c r="A20" t="s">
        <v>134</v>
      </c>
      <c r="B20" t="s">
        <v>739</v>
      </c>
      <c r="C20" t="s">
        <v>134</v>
      </c>
    </row>
    <row r="21" spans="1:3" x14ac:dyDescent="0.25">
      <c r="A21" t="s">
        <v>142</v>
      </c>
      <c r="B21" t="s">
        <v>748</v>
      </c>
      <c r="C21" t="s">
        <v>142</v>
      </c>
    </row>
    <row r="22" spans="1:3" x14ac:dyDescent="0.25">
      <c r="A22" t="s">
        <v>144</v>
      </c>
      <c r="B22" t="s">
        <v>751</v>
      </c>
      <c r="C22" t="s">
        <v>144</v>
      </c>
    </row>
    <row r="23" spans="1:3" x14ac:dyDescent="0.25">
      <c r="A23" t="s">
        <v>148</v>
      </c>
      <c r="B23" t="s">
        <v>755</v>
      </c>
      <c r="C23" t="s">
        <v>148</v>
      </c>
    </row>
    <row r="24" spans="1:3" x14ac:dyDescent="0.25">
      <c r="A24" t="s">
        <v>157</v>
      </c>
      <c r="B24" t="s">
        <v>764</v>
      </c>
      <c r="C24" t="s">
        <v>157</v>
      </c>
    </row>
    <row r="25" spans="1:3" x14ac:dyDescent="0.25">
      <c r="A25" t="s">
        <v>163</v>
      </c>
      <c r="B25" t="s">
        <v>771</v>
      </c>
      <c r="C25" t="s">
        <v>163</v>
      </c>
    </row>
    <row r="26" spans="1:3" x14ac:dyDescent="0.25">
      <c r="A26" t="s">
        <v>168</v>
      </c>
      <c r="B26" t="s">
        <v>776</v>
      </c>
      <c r="C26" t="s">
        <v>168</v>
      </c>
    </row>
    <row r="27" spans="1:3" x14ac:dyDescent="0.25">
      <c r="A27" t="s">
        <v>179</v>
      </c>
      <c r="B27" t="s">
        <v>787</v>
      </c>
      <c r="C27" t="s">
        <v>179</v>
      </c>
    </row>
    <row r="28" spans="1:3" x14ac:dyDescent="0.25">
      <c r="A28" t="s">
        <v>190</v>
      </c>
      <c r="B28" t="s">
        <v>799</v>
      </c>
      <c r="C28" t="s">
        <v>190</v>
      </c>
    </row>
    <row r="29" spans="1:3" x14ac:dyDescent="0.25">
      <c r="A29" t="s">
        <v>198</v>
      </c>
      <c r="B29" t="s">
        <v>807</v>
      </c>
      <c r="C29" t="s">
        <v>198</v>
      </c>
    </row>
    <row r="30" spans="1:3" x14ac:dyDescent="0.25">
      <c r="A30" t="s">
        <v>207</v>
      </c>
      <c r="B30" t="s">
        <v>816</v>
      </c>
      <c r="C30" t="s">
        <v>207</v>
      </c>
    </row>
    <row r="31" spans="1:3" x14ac:dyDescent="0.25">
      <c r="A31" t="s">
        <v>215</v>
      </c>
      <c r="B31" t="s">
        <v>825</v>
      </c>
      <c r="C31" t="s">
        <v>215</v>
      </c>
    </row>
    <row r="32" spans="1:3" x14ac:dyDescent="0.25">
      <c r="A32" t="s">
        <v>216</v>
      </c>
      <c r="B32" t="s">
        <v>826</v>
      </c>
      <c r="C32" t="s">
        <v>216</v>
      </c>
    </row>
    <row r="33" spans="1:3" x14ac:dyDescent="0.25">
      <c r="A33" t="s">
        <v>228</v>
      </c>
      <c r="B33" t="s">
        <v>838</v>
      </c>
      <c r="C33" t="s">
        <v>228</v>
      </c>
    </row>
    <row r="34" spans="1:3" x14ac:dyDescent="0.25">
      <c r="A34" t="s">
        <v>244</v>
      </c>
      <c r="B34" t="s">
        <v>854</v>
      </c>
      <c r="C34" t="s">
        <v>244</v>
      </c>
    </row>
    <row r="35" spans="1:3" x14ac:dyDescent="0.25">
      <c r="A35" t="s">
        <v>248</v>
      </c>
      <c r="B35" t="s">
        <v>858</v>
      </c>
      <c r="C35" t="s">
        <v>248</v>
      </c>
    </row>
    <row r="36" spans="1:3" x14ac:dyDescent="0.25">
      <c r="A36" t="s">
        <v>255</v>
      </c>
      <c r="B36" t="s">
        <v>865</v>
      </c>
      <c r="C36" t="s">
        <v>255</v>
      </c>
    </row>
    <row r="37" spans="1:3" x14ac:dyDescent="0.25">
      <c r="A37" t="s">
        <v>260</v>
      </c>
      <c r="B37" t="s">
        <v>870</v>
      </c>
      <c r="C37" t="s">
        <v>260</v>
      </c>
    </row>
    <row r="38" spans="1:3" x14ac:dyDescent="0.25">
      <c r="A38" t="s">
        <v>265</v>
      </c>
      <c r="B38" t="s">
        <v>875</v>
      </c>
      <c r="C38" t="s">
        <v>265</v>
      </c>
    </row>
    <row r="39" spans="1:3" x14ac:dyDescent="0.25">
      <c r="A39" t="s">
        <v>272</v>
      </c>
      <c r="B39" t="s">
        <v>881</v>
      </c>
      <c r="C39" t="s">
        <v>272</v>
      </c>
    </row>
    <row r="40" spans="1:3" x14ac:dyDescent="0.25">
      <c r="A40" t="s">
        <v>277</v>
      </c>
      <c r="B40" t="s">
        <v>886</v>
      </c>
      <c r="C40" t="s">
        <v>277</v>
      </c>
    </row>
    <row r="41" spans="1:3" x14ac:dyDescent="0.25">
      <c r="A41" t="s">
        <v>280</v>
      </c>
      <c r="B41" t="s">
        <v>889</v>
      </c>
      <c r="C41" t="s">
        <v>280</v>
      </c>
    </row>
    <row r="42" spans="1:3" x14ac:dyDescent="0.25">
      <c r="A42" t="s">
        <v>289</v>
      </c>
      <c r="B42" t="s">
        <v>897</v>
      </c>
      <c r="C42" t="s">
        <v>289</v>
      </c>
    </row>
    <row r="43" spans="1:3" x14ac:dyDescent="0.25">
      <c r="A43" t="s">
        <v>299</v>
      </c>
      <c r="B43" t="s">
        <v>907</v>
      </c>
      <c r="C43" t="s">
        <v>299</v>
      </c>
    </row>
    <row r="44" spans="1:3" x14ac:dyDescent="0.25">
      <c r="A44" t="s">
        <v>313</v>
      </c>
      <c r="B44" t="s">
        <v>1233</v>
      </c>
      <c r="C44" t="s">
        <v>313</v>
      </c>
    </row>
    <row r="45" spans="1:3" x14ac:dyDescent="0.25">
      <c r="A45" t="s">
        <v>318</v>
      </c>
      <c r="B45" t="s">
        <v>925</v>
      </c>
      <c r="C45" t="s">
        <v>318</v>
      </c>
    </row>
    <row r="46" spans="1:3" x14ac:dyDescent="0.25">
      <c r="A46" t="s">
        <v>319</v>
      </c>
      <c r="B46" t="s">
        <v>1234</v>
      </c>
      <c r="C46" t="s">
        <v>319</v>
      </c>
    </row>
    <row r="47" spans="1:3" x14ac:dyDescent="0.25">
      <c r="A47" t="s">
        <v>320</v>
      </c>
      <c r="B47" t="s">
        <v>926</v>
      </c>
      <c r="C47" t="s">
        <v>320</v>
      </c>
    </row>
    <row r="48" spans="1:3" x14ac:dyDescent="0.25">
      <c r="A48" t="s">
        <v>324</v>
      </c>
      <c r="B48" t="s">
        <v>930</v>
      </c>
      <c r="C48" t="s">
        <v>324</v>
      </c>
    </row>
    <row r="49" spans="1:3" x14ac:dyDescent="0.25">
      <c r="A49" t="s">
        <v>340</v>
      </c>
      <c r="B49" t="s">
        <v>945</v>
      </c>
      <c r="C49" t="s">
        <v>340</v>
      </c>
    </row>
    <row r="50" spans="1:3" x14ac:dyDescent="0.25">
      <c r="A50" t="s">
        <v>355</v>
      </c>
      <c r="B50" t="s">
        <v>959</v>
      </c>
      <c r="C50" t="s">
        <v>355</v>
      </c>
    </row>
    <row r="51" spans="1:3" x14ac:dyDescent="0.25">
      <c r="A51" t="s">
        <v>362</v>
      </c>
      <c r="B51" t="s">
        <v>966</v>
      </c>
      <c r="C51" t="s">
        <v>362</v>
      </c>
    </row>
    <row r="52" spans="1:3" x14ac:dyDescent="0.25">
      <c r="A52" t="s">
        <v>366</v>
      </c>
      <c r="B52" t="s">
        <v>970</v>
      </c>
      <c r="C52" t="s">
        <v>366</v>
      </c>
    </row>
    <row r="53" spans="1:3" x14ac:dyDescent="0.25">
      <c r="A53" t="s">
        <v>373</v>
      </c>
      <c r="B53" t="s">
        <v>976</v>
      </c>
      <c r="C53" t="s">
        <v>373</v>
      </c>
    </row>
    <row r="54" spans="1:3" x14ac:dyDescent="0.25">
      <c r="A54" t="s">
        <v>377</v>
      </c>
      <c r="B54" t="s">
        <v>980</v>
      </c>
      <c r="C54" t="s">
        <v>377</v>
      </c>
    </row>
    <row r="55" spans="1:3" x14ac:dyDescent="0.25">
      <c r="A55" t="s">
        <v>389</v>
      </c>
      <c r="B55" t="s">
        <v>992</v>
      </c>
      <c r="C55" t="s">
        <v>389</v>
      </c>
    </row>
    <row r="56" spans="1:3" x14ac:dyDescent="0.25">
      <c r="A56" t="s">
        <v>397</v>
      </c>
      <c r="B56" t="s">
        <v>1000</v>
      </c>
      <c r="C56" t="s">
        <v>397</v>
      </c>
    </row>
    <row r="57" spans="1:3" x14ac:dyDescent="0.25">
      <c r="A57" t="s">
        <v>403</v>
      </c>
      <c r="B57" t="s">
        <v>1006</v>
      </c>
      <c r="C57" t="s">
        <v>403</v>
      </c>
    </row>
    <row r="58" spans="1:3" x14ac:dyDescent="0.25">
      <c r="A58" t="s">
        <v>410</v>
      </c>
      <c r="B58" t="s">
        <v>1013</v>
      </c>
      <c r="C58" t="s">
        <v>410</v>
      </c>
    </row>
    <row r="59" spans="1:3" x14ac:dyDescent="0.25">
      <c r="A59" t="s">
        <v>411</v>
      </c>
      <c r="B59" t="s">
        <v>1014</v>
      </c>
      <c r="C59" t="s">
        <v>411</v>
      </c>
    </row>
    <row r="60" spans="1:3" x14ac:dyDescent="0.25">
      <c r="A60" t="s">
        <v>412</v>
      </c>
      <c r="B60" t="s">
        <v>1015</v>
      </c>
      <c r="C60" t="s">
        <v>412</v>
      </c>
    </row>
    <row r="61" spans="1:3" x14ac:dyDescent="0.25">
      <c r="A61" t="s">
        <v>415</v>
      </c>
      <c r="B61" t="s">
        <v>1018</v>
      </c>
      <c r="C61" t="s">
        <v>415</v>
      </c>
    </row>
    <row r="62" spans="1:3" x14ac:dyDescent="0.25">
      <c r="A62" t="s">
        <v>422</v>
      </c>
      <c r="B62" t="s">
        <v>1025</v>
      </c>
      <c r="C62" t="s">
        <v>422</v>
      </c>
    </row>
    <row r="63" spans="1:3" x14ac:dyDescent="0.25">
      <c r="A63" t="s">
        <v>426</v>
      </c>
      <c r="B63" t="s">
        <v>1029</v>
      </c>
      <c r="C63" t="s">
        <v>426</v>
      </c>
    </row>
    <row r="64" spans="1:3" x14ac:dyDescent="0.25">
      <c r="A64" t="s">
        <v>430</v>
      </c>
      <c r="B64" t="s">
        <v>1033</v>
      </c>
      <c r="C64" t="s">
        <v>430</v>
      </c>
    </row>
    <row r="65" spans="1:3" x14ac:dyDescent="0.25">
      <c r="A65" t="s">
        <v>442</v>
      </c>
      <c r="B65" t="s">
        <v>1045</v>
      </c>
      <c r="C65" t="s">
        <v>442</v>
      </c>
    </row>
    <row r="66" spans="1:3" x14ac:dyDescent="0.25">
      <c r="A66" t="s">
        <v>448</v>
      </c>
      <c r="B66" t="s">
        <v>1051</v>
      </c>
      <c r="C66" t="s">
        <v>448</v>
      </c>
    </row>
    <row r="67" spans="1:3" x14ac:dyDescent="0.25">
      <c r="A67" t="s">
        <v>453</v>
      </c>
      <c r="B67" t="s">
        <v>1056</v>
      </c>
      <c r="C67" t="s">
        <v>453</v>
      </c>
    </row>
    <row r="68" spans="1:3" x14ac:dyDescent="0.25">
      <c r="A68" t="s">
        <v>460</v>
      </c>
      <c r="B68" t="s">
        <v>1063</v>
      </c>
      <c r="C68" t="s">
        <v>460</v>
      </c>
    </row>
    <row r="69" spans="1:3" x14ac:dyDescent="0.25">
      <c r="A69" t="s">
        <v>470</v>
      </c>
      <c r="B69" t="s">
        <v>1073</v>
      </c>
      <c r="C69" t="s">
        <v>470</v>
      </c>
    </row>
    <row r="70" spans="1:3" x14ac:dyDescent="0.25">
      <c r="A70" t="s">
        <v>478</v>
      </c>
      <c r="B70" t="s">
        <v>1080</v>
      </c>
      <c r="C70" t="s">
        <v>478</v>
      </c>
    </row>
    <row r="71" spans="1:3" x14ac:dyDescent="0.25">
      <c r="A71" t="s">
        <v>482</v>
      </c>
      <c r="B71" t="s">
        <v>1083</v>
      </c>
      <c r="C71" t="s">
        <v>482</v>
      </c>
    </row>
    <row r="72" spans="1:3" x14ac:dyDescent="0.25">
      <c r="A72" t="s">
        <v>492</v>
      </c>
      <c r="B72" t="s">
        <v>1093</v>
      </c>
      <c r="C72" t="s">
        <v>492</v>
      </c>
    </row>
    <row r="73" spans="1:3" x14ac:dyDescent="0.25">
      <c r="A73" t="s">
        <v>495</v>
      </c>
      <c r="B73" t="s">
        <v>1096</v>
      </c>
      <c r="C73" t="s">
        <v>495</v>
      </c>
    </row>
    <row r="74" spans="1:3" x14ac:dyDescent="0.25">
      <c r="A74" t="s">
        <v>499</v>
      </c>
      <c r="B74" t="s">
        <v>1100</v>
      </c>
      <c r="C74" t="s">
        <v>499</v>
      </c>
    </row>
    <row r="75" spans="1:3" x14ac:dyDescent="0.25">
      <c r="A75" t="s">
        <v>507</v>
      </c>
      <c r="B75" t="s">
        <v>1108</v>
      </c>
      <c r="C75" t="s">
        <v>507</v>
      </c>
    </row>
    <row r="76" spans="1:3" x14ac:dyDescent="0.25">
      <c r="A76" t="s">
        <v>511</v>
      </c>
      <c r="B76" t="s">
        <v>1112</v>
      </c>
      <c r="C76" t="s">
        <v>511</v>
      </c>
    </row>
    <row r="77" spans="1:3" x14ac:dyDescent="0.25">
      <c r="A77" t="s">
        <v>518</v>
      </c>
      <c r="B77" t="s">
        <v>1118</v>
      </c>
      <c r="C77" t="s">
        <v>518</v>
      </c>
    </row>
    <row r="78" spans="1:3" x14ac:dyDescent="0.25">
      <c r="A78" t="s">
        <v>526</v>
      </c>
      <c r="B78" t="s">
        <v>1126</v>
      </c>
      <c r="C78" t="s">
        <v>526</v>
      </c>
    </row>
    <row r="79" spans="1:3" x14ac:dyDescent="0.25">
      <c r="A79" t="s">
        <v>527</v>
      </c>
      <c r="B79" t="s">
        <v>1127</v>
      </c>
      <c r="C79" t="s">
        <v>527</v>
      </c>
    </row>
    <row r="80" spans="1:3" x14ac:dyDescent="0.25">
      <c r="A80" t="s">
        <v>534</v>
      </c>
      <c r="B80" t="s">
        <v>1134</v>
      </c>
      <c r="C80" t="s">
        <v>534</v>
      </c>
    </row>
    <row r="81" spans="1:3" x14ac:dyDescent="0.25">
      <c r="A81" t="s">
        <v>539</v>
      </c>
      <c r="B81" t="s">
        <v>1139</v>
      </c>
      <c r="C81" t="s">
        <v>539</v>
      </c>
    </row>
    <row r="82" spans="1:3" x14ac:dyDescent="0.25">
      <c r="A82" t="s">
        <v>542</v>
      </c>
      <c r="B82" t="s">
        <v>1142</v>
      </c>
      <c r="C82" t="s">
        <v>542</v>
      </c>
    </row>
    <row r="83" spans="1:3" x14ac:dyDescent="0.25">
      <c r="A83" t="s">
        <v>543</v>
      </c>
      <c r="B83" t="s">
        <v>1143</v>
      </c>
      <c r="C83" t="s">
        <v>543</v>
      </c>
    </row>
    <row r="84" spans="1:3" x14ac:dyDescent="0.25">
      <c r="A84" t="s">
        <v>551</v>
      </c>
      <c r="B84" t="s">
        <v>1151</v>
      </c>
      <c r="C84" t="s">
        <v>551</v>
      </c>
    </row>
    <row r="85" spans="1:3" x14ac:dyDescent="0.25">
      <c r="A85" t="s">
        <v>552</v>
      </c>
      <c r="B85" t="s">
        <v>1152</v>
      </c>
      <c r="C85" t="s">
        <v>552</v>
      </c>
    </row>
    <row r="86" spans="1:3" x14ac:dyDescent="0.25">
      <c r="A86" t="s">
        <v>558</v>
      </c>
      <c r="B86" t="s">
        <v>1158</v>
      </c>
      <c r="C86" t="s">
        <v>558</v>
      </c>
    </row>
    <row r="87" spans="1:3" x14ac:dyDescent="0.25">
      <c r="A87" t="s">
        <v>563</v>
      </c>
      <c r="B87" t="s">
        <v>1163</v>
      </c>
      <c r="C87" t="s">
        <v>563</v>
      </c>
    </row>
    <row r="88" spans="1:3" x14ac:dyDescent="0.25">
      <c r="A88" t="s">
        <v>570</v>
      </c>
      <c r="B88" t="s">
        <v>1170</v>
      </c>
      <c r="C88" t="s">
        <v>570</v>
      </c>
    </row>
    <row r="89" spans="1:3" x14ac:dyDescent="0.25">
      <c r="A89" t="s">
        <v>577</v>
      </c>
      <c r="B89" t="s">
        <v>1177</v>
      </c>
      <c r="C89" t="s">
        <v>577</v>
      </c>
    </row>
    <row r="90" spans="1:3" x14ac:dyDescent="0.25">
      <c r="A90" t="s">
        <v>592</v>
      </c>
      <c r="B90" t="s">
        <v>1192</v>
      </c>
      <c r="C90" t="s">
        <v>592</v>
      </c>
    </row>
    <row r="91" spans="1:3" x14ac:dyDescent="0.25">
      <c r="A91" t="s">
        <v>598</v>
      </c>
      <c r="B91" t="s">
        <v>1198</v>
      </c>
      <c r="C91" t="s">
        <v>598</v>
      </c>
    </row>
    <row r="92" spans="1:3" x14ac:dyDescent="0.25">
      <c r="A92" t="s">
        <v>606</v>
      </c>
      <c r="B92" t="s">
        <v>1206</v>
      </c>
      <c r="C92" t="s">
        <v>606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997A3-6C73-45B7-80CD-22A859D7C30D}">
  <dimension ref="A1:S831"/>
  <sheetViews>
    <sheetView zoomScale="90" zoomScaleNormal="90" workbookViewId="0">
      <pane ySplit="8" topLeftCell="A715" activePane="bottomLeft" state="frozen"/>
      <selection sqref="A1:H1"/>
      <selection pane="bottomLeft" sqref="A1:H1"/>
    </sheetView>
  </sheetViews>
  <sheetFormatPr defaultColWidth="0" defaultRowHeight="0" customHeight="1" zeroHeight="1" x14ac:dyDescent="0.25"/>
  <cols>
    <col min="1" max="1" width="4.28515625" style="1" bestFit="1" customWidth="1"/>
    <col min="2" max="2" width="4" style="1" bestFit="1" customWidth="1"/>
    <col min="3" max="3" width="6.140625" style="1" bestFit="1" customWidth="1"/>
    <col min="4" max="4" width="41.28515625" style="2" bestFit="1" customWidth="1"/>
    <col min="5" max="5" width="5.42578125" style="1" bestFit="1" customWidth="1"/>
    <col min="6" max="6" width="16.5703125" style="7" bestFit="1" customWidth="1"/>
    <col min="7" max="7" width="17.85546875" style="73" bestFit="1" customWidth="1"/>
    <col min="8" max="9" width="16.85546875" style="11" bestFit="1" customWidth="1"/>
    <col min="10" max="10" width="13.28515625" bestFit="1" customWidth="1"/>
    <col min="11" max="11" width="16.85546875" style="20" bestFit="1" customWidth="1"/>
    <col min="12" max="15" width="17" style="13" customWidth="1"/>
    <col min="16" max="16" width="17" style="49" customWidth="1"/>
    <col min="17" max="17" width="18.28515625" style="49" bestFit="1" customWidth="1"/>
    <col min="18" max="18" width="18.28515625" style="21" bestFit="1" customWidth="1"/>
    <col min="19" max="19" width="10.140625" style="2" customWidth="1"/>
    <col min="20" max="16384" width="10.140625" style="2" hidden="1"/>
  </cols>
  <sheetData>
    <row r="1" spans="1:18" ht="15" x14ac:dyDescent="0.25">
      <c r="A1" s="150" t="s">
        <v>9</v>
      </c>
      <c r="B1" s="150"/>
      <c r="C1" s="150"/>
      <c r="D1" s="150"/>
      <c r="E1" s="150"/>
      <c r="F1" s="150"/>
      <c r="G1" s="150"/>
      <c r="H1" s="150"/>
      <c r="I1" s="5"/>
      <c r="K1" s="17"/>
      <c r="L1" s="18"/>
      <c r="M1" s="18"/>
      <c r="N1" s="18"/>
      <c r="O1" s="18"/>
      <c r="P1" s="50"/>
      <c r="Q1" s="50"/>
      <c r="R1" s="19"/>
    </row>
    <row r="2" spans="1:18" ht="15" x14ac:dyDescent="0.25">
      <c r="A2" s="150" t="s">
        <v>0</v>
      </c>
      <c r="B2" s="150"/>
      <c r="C2" s="150"/>
      <c r="D2" s="150"/>
      <c r="E2" s="150"/>
      <c r="F2" s="150"/>
      <c r="G2" s="150"/>
      <c r="H2" s="150"/>
      <c r="I2" s="5"/>
    </row>
    <row r="3" spans="1:18" ht="15" x14ac:dyDescent="0.25">
      <c r="A3" s="151" t="s">
        <v>1262</v>
      </c>
      <c r="B3" s="151"/>
      <c r="C3" s="151"/>
      <c r="D3" s="151"/>
      <c r="E3" s="151"/>
      <c r="F3" s="151"/>
      <c r="G3" s="151"/>
      <c r="H3" s="151"/>
      <c r="I3" s="120"/>
    </row>
    <row r="4" spans="1:18" ht="15" x14ac:dyDescent="0.25"/>
    <row r="5" spans="1:18" ht="15.75" thickBot="1" x14ac:dyDescent="0.3">
      <c r="F5" s="8">
        <v>5762245</v>
      </c>
      <c r="H5" s="12">
        <v>33000000</v>
      </c>
      <c r="I5" s="13"/>
      <c r="K5" s="20">
        <f>'Support II'!F2</f>
        <v>19492345.739999998</v>
      </c>
      <c r="L5" s="20">
        <f>'Support II'!G2</f>
        <v>0</v>
      </c>
      <c r="M5" s="20">
        <f>'Support II'!H2</f>
        <v>0</v>
      </c>
      <c r="N5" s="20">
        <f>'Support II'!I2</f>
        <v>0</v>
      </c>
      <c r="O5" s="20">
        <f>'Support II'!J2</f>
        <v>0</v>
      </c>
      <c r="P5" s="20">
        <f>'Support II'!K2</f>
        <v>0</v>
      </c>
    </row>
    <row r="6" spans="1:18" ht="16.5" thickTop="1" thickBot="1" x14ac:dyDescent="0.3">
      <c r="F6" s="9"/>
      <c r="H6" s="13"/>
      <c r="I6" s="13"/>
    </row>
    <row r="7" spans="1:18" s="70" customFormat="1" ht="15" customHeight="1" x14ac:dyDescent="0.25">
      <c r="A7" s="53"/>
      <c r="B7" s="54"/>
      <c r="C7" s="54"/>
      <c r="D7" s="55"/>
      <c r="E7" s="54"/>
      <c r="F7" s="56" t="s">
        <v>1</v>
      </c>
      <c r="G7" s="74" t="s">
        <v>2</v>
      </c>
      <c r="H7" s="57" t="s">
        <v>1221</v>
      </c>
      <c r="I7" s="57"/>
      <c r="J7" s="51"/>
      <c r="K7" s="94" t="s">
        <v>1212</v>
      </c>
      <c r="L7" s="92" t="s">
        <v>1213</v>
      </c>
      <c r="M7" s="92" t="s">
        <v>1214</v>
      </c>
      <c r="N7" s="92" t="s">
        <v>1215</v>
      </c>
      <c r="O7" s="92" t="s">
        <v>1216</v>
      </c>
      <c r="P7" s="95" t="s">
        <v>1217</v>
      </c>
      <c r="Q7" s="62" t="s">
        <v>1218</v>
      </c>
      <c r="R7" s="64" t="s">
        <v>1220</v>
      </c>
    </row>
    <row r="8" spans="1:18" s="71" customFormat="1" ht="15.75" thickBot="1" x14ac:dyDescent="0.3">
      <c r="A8" s="58" t="s">
        <v>10</v>
      </c>
      <c r="B8" s="59" t="s">
        <v>11</v>
      </c>
      <c r="C8" s="59" t="s">
        <v>12</v>
      </c>
      <c r="D8" s="59" t="s">
        <v>1211</v>
      </c>
      <c r="E8" s="59" t="s">
        <v>612</v>
      </c>
      <c r="F8" s="60" t="s">
        <v>1228</v>
      </c>
      <c r="G8" s="75" t="s">
        <v>3</v>
      </c>
      <c r="H8" s="61" t="s">
        <v>1222</v>
      </c>
      <c r="I8" s="61" t="s">
        <v>1224</v>
      </c>
      <c r="J8" s="52"/>
      <c r="K8" s="96" t="s">
        <v>13</v>
      </c>
      <c r="L8" s="93" t="s">
        <v>20</v>
      </c>
      <c r="M8" s="93" t="s">
        <v>28</v>
      </c>
      <c r="N8" s="93" t="s">
        <v>35</v>
      </c>
      <c r="O8" s="93" t="s">
        <v>42</v>
      </c>
      <c r="P8" s="97" t="s">
        <v>46</v>
      </c>
      <c r="Q8" s="63" t="s">
        <v>1219</v>
      </c>
      <c r="R8" s="65" t="s">
        <v>1219</v>
      </c>
    </row>
    <row r="9" spans="1:18" ht="15" x14ac:dyDescent="0.25">
      <c r="A9" s="1" t="s">
        <v>13</v>
      </c>
      <c r="B9" s="1">
        <v>1</v>
      </c>
      <c r="C9" s="1" t="s">
        <v>14</v>
      </c>
      <c r="D9" s="2" t="s">
        <v>616</v>
      </c>
      <c r="F9" s="9">
        <v>19581</v>
      </c>
      <c r="G9" s="76">
        <v>0.54681783909073134</v>
      </c>
      <c r="H9" s="13">
        <f>ROUND(F9/$F$5*$H$5,2)</f>
        <v>112139.11</v>
      </c>
      <c r="I9" s="121"/>
      <c r="J9" s="66"/>
      <c r="K9" s="20">
        <f>IF($D9="","",ROUND(+K$5*$F9/$F$5,2))</f>
        <v>66238.009999999995</v>
      </c>
      <c r="L9" s="13">
        <f t="shared" ref="L9:P24" si="0">IF($D9="","",ROUND(+L$5*$F9/$F$5,2))</f>
        <v>0</v>
      </c>
      <c r="M9" s="13">
        <f t="shared" si="0"/>
        <v>0</v>
      </c>
      <c r="N9" s="13">
        <f t="shared" si="0"/>
        <v>0</v>
      </c>
      <c r="O9" s="13">
        <f t="shared" si="0"/>
        <v>0</v>
      </c>
      <c r="P9" s="49">
        <f t="shared" si="0"/>
        <v>0</v>
      </c>
      <c r="Q9" s="49">
        <f t="shared" ref="Q9:Q72" si="1">IF(F9="","",SUM(K9:P9))</f>
        <v>66238.009999999995</v>
      </c>
      <c r="R9" s="21">
        <f t="shared" ref="R9:R72" si="2">IFERROR(+H9-Q9,"")</f>
        <v>45901.100000000006</v>
      </c>
    </row>
    <row r="10" spans="1:18" ht="15" x14ac:dyDescent="0.25">
      <c r="A10" s="1" t="s">
        <v>13</v>
      </c>
      <c r="B10" s="1">
        <v>3</v>
      </c>
      <c r="C10" s="1" t="s">
        <v>16</v>
      </c>
      <c r="D10" s="2" t="s">
        <v>618</v>
      </c>
      <c r="F10" s="9">
        <v>4173</v>
      </c>
      <c r="G10" s="76">
        <v>0.11653494931441816</v>
      </c>
      <c r="H10" s="13">
        <f t="shared" ref="H10:H13" si="3">ROUND(F10/$F$5*$H$5,2)</f>
        <v>23898.5</v>
      </c>
      <c r="I10" s="14"/>
      <c r="K10" s="20">
        <f t="shared" ref="K10:K73" si="4">IF(D10="","",ROUND(+$K$5*F10/$F$5,2))</f>
        <v>14116.3</v>
      </c>
      <c r="L10" s="13">
        <f t="shared" si="0"/>
        <v>0</v>
      </c>
      <c r="M10" s="13">
        <f t="shared" si="0"/>
        <v>0</v>
      </c>
      <c r="N10" s="13">
        <f t="shared" si="0"/>
        <v>0</v>
      </c>
      <c r="O10" s="13">
        <f t="shared" si="0"/>
        <v>0</v>
      </c>
      <c r="P10" s="49">
        <f t="shared" si="0"/>
        <v>0</v>
      </c>
      <c r="Q10" s="49">
        <f t="shared" si="1"/>
        <v>14116.3</v>
      </c>
      <c r="R10" s="21">
        <f t="shared" si="2"/>
        <v>9782.2000000000007</v>
      </c>
    </row>
    <row r="11" spans="1:18" ht="15" x14ac:dyDescent="0.25">
      <c r="A11" s="1" t="s">
        <v>13</v>
      </c>
      <c r="B11" s="1">
        <v>3</v>
      </c>
      <c r="C11" s="1" t="s">
        <v>15</v>
      </c>
      <c r="D11" s="2" t="s">
        <v>617</v>
      </c>
      <c r="F11" s="9">
        <v>9913</v>
      </c>
      <c r="G11" s="76">
        <v>0.27682984724510595</v>
      </c>
      <c r="H11" s="13">
        <f t="shared" si="3"/>
        <v>56771.1</v>
      </c>
      <c r="I11" s="14"/>
      <c r="K11" s="20">
        <f t="shared" si="4"/>
        <v>33533.39</v>
      </c>
      <c r="L11" s="13">
        <f t="shared" si="0"/>
        <v>0</v>
      </c>
      <c r="M11" s="13">
        <f t="shared" si="0"/>
        <v>0</v>
      </c>
      <c r="N11" s="13">
        <f t="shared" si="0"/>
        <v>0</v>
      </c>
      <c r="O11" s="13">
        <f t="shared" si="0"/>
        <v>0</v>
      </c>
      <c r="P11" s="49">
        <f t="shared" si="0"/>
        <v>0</v>
      </c>
      <c r="Q11" s="49">
        <f t="shared" si="1"/>
        <v>33533.39</v>
      </c>
      <c r="R11" s="21">
        <f t="shared" si="2"/>
        <v>23237.71</v>
      </c>
    </row>
    <row r="12" spans="1:18" ht="15" x14ac:dyDescent="0.25">
      <c r="A12" s="1" t="s">
        <v>13</v>
      </c>
      <c r="B12" s="1">
        <v>3</v>
      </c>
      <c r="C12" s="1" t="s">
        <v>17</v>
      </c>
      <c r="D12" s="2" t="s">
        <v>619</v>
      </c>
      <c r="F12" s="9">
        <v>1257</v>
      </c>
      <c r="G12" s="76">
        <v>3.5102907090396269E-2</v>
      </c>
      <c r="H12" s="13">
        <f t="shared" si="3"/>
        <v>7198.76</v>
      </c>
      <c r="I12" s="14"/>
      <c r="K12" s="20">
        <f t="shared" si="4"/>
        <v>4252.1400000000003</v>
      </c>
      <c r="L12" s="13">
        <f t="shared" si="0"/>
        <v>0</v>
      </c>
      <c r="M12" s="13">
        <f t="shared" si="0"/>
        <v>0</v>
      </c>
      <c r="N12" s="13">
        <f t="shared" si="0"/>
        <v>0</v>
      </c>
      <c r="O12" s="13">
        <f t="shared" si="0"/>
        <v>0</v>
      </c>
      <c r="P12" s="49">
        <f t="shared" si="0"/>
        <v>0</v>
      </c>
      <c r="Q12" s="49">
        <f t="shared" si="1"/>
        <v>4252.1400000000003</v>
      </c>
      <c r="R12" s="21">
        <f t="shared" si="2"/>
        <v>2946.62</v>
      </c>
    </row>
    <row r="13" spans="1:18" ht="15" x14ac:dyDescent="0.25">
      <c r="A13" s="1" t="s">
        <v>13</v>
      </c>
      <c r="B13" s="1">
        <v>3</v>
      </c>
      <c r="C13" s="1" t="s">
        <v>18</v>
      </c>
      <c r="D13" s="2" t="s">
        <v>620</v>
      </c>
      <c r="F13" s="9">
        <v>885</v>
      </c>
      <c r="G13" s="76">
        <v>2.4714457259348208E-2</v>
      </c>
      <c r="H13" s="13">
        <f t="shared" si="3"/>
        <v>5068.34</v>
      </c>
      <c r="I13" s="14"/>
      <c r="K13" s="20">
        <f t="shared" si="4"/>
        <v>2993.75</v>
      </c>
      <c r="L13" s="13">
        <f t="shared" si="0"/>
        <v>0</v>
      </c>
      <c r="M13" s="13">
        <f t="shared" si="0"/>
        <v>0</v>
      </c>
      <c r="N13" s="13">
        <f t="shared" si="0"/>
        <v>0</v>
      </c>
      <c r="O13" s="13">
        <f t="shared" si="0"/>
        <v>0</v>
      </c>
      <c r="P13" s="49">
        <f t="shared" si="0"/>
        <v>0</v>
      </c>
      <c r="Q13" s="49">
        <f t="shared" si="1"/>
        <v>2993.75</v>
      </c>
      <c r="R13" s="21">
        <f t="shared" si="2"/>
        <v>2074.59</v>
      </c>
    </row>
    <row r="14" spans="1:18" ht="15.75" thickBot="1" x14ac:dyDescent="0.3">
      <c r="D14" s="2" t="s">
        <v>1223</v>
      </c>
      <c r="F14" s="8">
        <v>35809</v>
      </c>
      <c r="G14" s="77">
        <v>1</v>
      </c>
      <c r="H14" s="15">
        <f>SUM(H9:H13)</f>
        <v>205075.81</v>
      </c>
      <c r="I14" s="14"/>
      <c r="K14" s="20">
        <f t="shared" si="4"/>
        <v>121133.59</v>
      </c>
      <c r="L14" s="13">
        <f t="shared" si="0"/>
        <v>0</v>
      </c>
      <c r="M14" s="13">
        <f t="shared" si="0"/>
        <v>0</v>
      </c>
      <c r="N14" s="13">
        <f t="shared" si="0"/>
        <v>0</v>
      </c>
      <c r="O14" s="13">
        <f t="shared" si="0"/>
        <v>0</v>
      </c>
      <c r="P14" s="49">
        <f t="shared" si="0"/>
        <v>0</v>
      </c>
      <c r="Q14" s="49">
        <f t="shared" si="1"/>
        <v>121133.59</v>
      </c>
      <c r="R14" s="21">
        <f t="shared" si="2"/>
        <v>83942.22</v>
      </c>
    </row>
    <row r="15" spans="1:18" ht="15.75" thickTop="1" x14ac:dyDescent="0.25">
      <c r="A15" s="1" t="s">
        <v>19</v>
      </c>
      <c r="D15" s="2" t="s">
        <v>19</v>
      </c>
      <c r="F15" s="9"/>
      <c r="G15" s="76"/>
      <c r="H15" s="14" t="s">
        <v>19</v>
      </c>
      <c r="I15" s="14"/>
      <c r="K15" s="20" t="str">
        <f t="shared" si="4"/>
        <v/>
      </c>
      <c r="L15" s="13" t="str">
        <f t="shared" si="0"/>
        <v/>
      </c>
      <c r="M15" s="13" t="str">
        <f t="shared" si="0"/>
        <v/>
      </c>
      <c r="N15" s="13" t="str">
        <f t="shared" si="0"/>
        <v/>
      </c>
      <c r="O15" s="13" t="str">
        <f t="shared" si="0"/>
        <v/>
      </c>
      <c r="P15" s="49" t="str">
        <f t="shared" si="0"/>
        <v/>
      </c>
      <c r="Q15" s="49" t="str">
        <f t="shared" si="1"/>
        <v/>
      </c>
      <c r="R15" s="21" t="str">
        <f t="shared" si="2"/>
        <v/>
      </c>
    </row>
    <row r="16" spans="1:18" ht="15" x14ac:dyDescent="0.25">
      <c r="A16" s="1" t="s">
        <v>20</v>
      </c>
      <c r="B16" s="1">
        <v>1</v>
      </c>
      <c r="C16" s="1" t="s">
        <v>14</v>
      </c>
      <c r="D16" s="2" t="s">
        <v>5</v>
      </c>
      <c r="F16" s="9">
        <v>89105</v>
      </c>
      <c r="G16" s="76">
        <v>0.23119535040606107</v>
      </c>
      <c r="H16" s="13">
        <f>ROUND(F16/$F$5*$H$5,2)</f>
        <v>510298.5</v>
      </c>
      <c r="I16" s="14"/>
      <c r="K16" s="20">
        <f t="shared" si="4"/>
        <v>301421.65999999997</v>
      </c>
      <c r="L16" s="13">
        <f t="shared" si="0"/>
        <v>0</v>
      </c>
      <c r="M16" s="13">
        <f t="shared" si="0"/>
        <v>0</v>
      </c>
      <c r="N16" s="13">
        <f t="shared" si="0"/>
        <v>0</v>
      </c>
      <c r="O16" s="13">
        <f t="shared" si="0"/>
        <v>0</v>
      </c>
      <c r="P16" s="49">
        <f t="shared" si="0"/>
        <v>0</v>
      </c>
      <c r="Q16" s="49">
        <f t="shared" si="1"/>
        <v>301421.65999999997</v>
      </c>
      <c r="R16" s="21">
        <f t="shared" si="2"/>
        <v>208876.84000000003</v>
      </c>
    </row>
    <row r="17" spans="1:18" ht="15" x14ac:dyDescent="0.25">
      <c r="A17" s="1" t="s">
        <v>20</v>
      </c>
      <c r="B17" s="1">
        <v>3</v>
      </c>
      <c r="C17" s="1" t="s">
        <v>21</v>
      </c>
      <c r="D17" s="2" t="s">
        <v>621</v>
      </c>
      <c r="F17" s="9">
        <v>263886</v>
      </c>
      <c r="G17" s="76">
        <v>0.68468903245893986</v>
      </c>
      <c r="H17" s="13">
        <f t="shared" ref="H17:H24" si="5">ROUND(F17/$F$5*$H$5,2)</f>
        <v>1511257.85</v>
      </c>
      <c r="I17" s="14"/>
      <c r="K17" s="20">
        <f t="shared" si="4"/>
        <v>892665.47</v>
      </c>
      <c r="L17" s="13">
        <f t="shared" si="0"/>
        <v>0</v>
      </c>
      <c r="M17" s="13">
        <f t="shared" si="0"/>
        <v>0</v>
      </c>
      <c r="N17" s="13">
        <f t="shared" si="0"/>
        <v>0</v>
      </c>
      <c r="O17" s="13">
        <f t="shared" si="0"/>
        <v>0</v>
      </c>
      <c r="P17" s="49">
        <f t="shared" si="0"/>
        <v>0</v>
      </c>
      <c r="Q17" s="49">
        <f t="shared" si="1"/>
        <v>892665.47</v>
      </c>
      <c r="R17" s="21">
        <f t="shared" si="2"/>
        <v>618592.38000000012</v>
      </c>
    </row>
    <row r="18" spans="1:18" ht="15" x14ac:dyDescent="0.25">
      <c r="A18" s="1" t="s">
        <v>20</v>
      </c>
      <c r="B18" s="1">
        <v>3</v>
      </c>
      <c r="C18" s="1" t="s">
        <v>24</v>
      </c>
      <c r="D18" s="2" t="s">
        <v>625</v>
      </c>
      <c r="F18" s="9">
        <v>1112</v>
      </c>
      <c r="G18" s="76">
        <v>2.8852390960276068E-3</v>
      </c>
      <c r="H18" s="13">
        <f t="shared" si="5"/>
        <v>6368.35</v>
      </c>
      <c r="I18" s="14"/>
      <c r="K18" s="20">
        <f t="shared" si="4"/>
        <v>3761.64</v>
      </c>
      <c r="L18" s="13">
        <f t="shared" si="0"/>
        <v>0</v>
      </c>
      <c r="M18" s="13">
        <f t="shared" si="0"/>
        <v>0</v>
      </c>
      <c r="N18" s="13">
        <f t="shared" si="0"/>
        <v>0</v>
      </c>
      <c r="O18" s="13">
        <f t="shared" si="0"/>
        <v>0</v>
      </c>
      <c r="P18" s="49">
        <f t="shared" si="0"/>
        <v>0</v>
      </c>
      <c r="Q18" s="49">
        <f t="shared" si="1"/>
        <v>3761.64</v>
      </c>
      <c r="R18" s="21">
        <f t="shared" si="2"/>
        <v>2606.7100000000005</v>
      </c>
    </row>
    <row r="19" spans="1:18" ht="15" x14ac:dyDescent="0.25">
      <c r="A19" s="1" t="s">
        <v>20</v>
      </c>
      <c r="B19" s="1">
        <v>3</v>
      </c>
      <c r="C19" s="1" t="s">
        <v>25</v>
      </c>
      <c r="D19" s="2" t="s">
        <v>626</v>
      </c>
      <c r="F19" s="9">
        <v>9141</v>
      </c>
      <c r="G19" s="76">
        <v>2.3717599439557875E-2</v>
      </c>
      <c r="H19" s="13">
        <f t="shared" si="5"/>
        <v>52349.91</v>
      </c>
      <c r="I19" s="14"/>
      <c r="K19" s="20">
        <f t="shared" si="4"/>
        <v>30921.89</v>
      </c>
      <c r="L19" s="13">
        <f t="shared" si="0"/>
        <v>0</v>
      </c>
      <c r="M19" s="13">
        <f t="shared" si="0"/>
        <v>0</v>
      </c>
      <c r="N19" s="13">
        <f t="shared" si="0"/>
        <v>0</v>
      </c>
      <c r="O19" s="13">
        <f t="shared" si="0"/>
        <v>0</v>
      </c>
      <c r="P19" s="49">
        <f t="shared" si="0"/>
        <v>0</v>
      </c>
      <c r="Q19" s="49">
        <f t="shared" si="1"/>
        <v>30921.89</v>
      </c>
      <c r="R19" s="21">
        <f t="shared" si="2"/>
        <v>21428.020000000004</v>
      </c>
    </row>
    <row r="20" spans="1:18" ht="15" x14ac:dyDescent="0.25">
      <c r="A20" s="1" t="s">
        <v>20</v>
      </c>
      <c r="B20" s="1">
        <v>3</v>
      </c>
      <c r="C20" s="1" t="s">
        <v>27</v>
      </c>
      <c r="D20" s="2" t="s">
        <v>628</v>
      </c>
      <c r="F20" s="9">
        <v>3624</v>
      </c>
      <c r="G20" s="76">
        <v>9.4029734568381717E-3</v>
      </c>
      <c r="H20" s="13">
        <f t="shared" si="5"/>
        <v>20754.41</v>
      </c>
      <c r="I20" s="14"/>
      <c r="K20" s="20">
        <f t="shared" si="4"/>
        <v>12259.16</v>
      </c>
      <c r="L20" s="13">
        <f t="shared" si="0"/>
        <v>0</v>
      </c>
      <c r="M20" s="13">
        <f t="shared" si="0"/>
        <v>0</v>
      </c>
      <c r="N20" s="13">
        <f t="shared" si="0"/>
        <v>0</v>
      </c>
      <c r="O20" s="13">
        <f t="shared" si="0"/>
        <v>0</v>
      </c>
      <c r="P20" s="49">
        <f t="shared" si="0"/>
        <v>0</v>
      </c>
      <c r="Q20" s="49">
        <f t="shared" si="1"/>
        <v>12259.16</v>
      </c>
      <c r="R20" s="21">
        <f t="shared" si="2"/>
        <v>8495.25</v>
      </c>
    </row>
    <row r="21" spans="1:18" ht="15" x14ac:dyDescent="0.25">
      <c r="A21" s="1" t="s">
        <v>20</v>
      </c>
      <c r="B21" s="1">
        <v>3</v>
      </c>
      <c r="C21" s="1" t="s">
        <v>26</v>
      </c>
      <c r="D21" s="2" t="s">
        <v>627</v>
      </c>
      <c r="F21" s="9">
        <v>1294</v>
      </c>
      <c r="G21" s="76">
        <v>3.3574634804493914E-3</v>
      </c>
      <c r="H21" s="13">
        <f t="shared" si="5"/>
        <v>7410.65</v>
      </c>
      <c r="I21" s="14"/>
      <c r="K21" s="20">
        <f t="shared" si="4"/>
        <v>4377.3</v>
      </c>
      <c r="L21" s="13">
        <f t="shared" si="0"/>
        <v>0</v>
      </c>
      <c r="M21" s="13">
        <f t="shared" si="0"/>
        <v>0</v>
      </c>
      <c r="N21" s="13">
        <f t="shared" si="0"/>
        <v>0</v>
      </c>
      <c r="O21" s="13">
        <f t="shared" si="0"/>
        <v>0</v>
      </c>
      <c r="P21" s="49">
        <f t="shared" si="0"/>
        <v>0</v>
      </c>
      <c r="Q21" s="49">
        <f t="shared" si="1"/>
        <v>4377.3</v>
      </c>
      <c r="R21" s="21">
        <f t="shared" si="2"/>
        <v>3033.3499999999995</v>
      </c>
    </row>
    <row r="22" spans="1:18" ht="15" x14ac:dyDescent="0.25">
      <c r="A22" s="1" t="s">
        <v>20</v>
      </c>
      <c r="B22" s="1">
        <v>3</v>
      </c>
      <c r="C22" s="1" t="s">
        <v>22</v>
      </c>
      <c r="D22" s="2" t="s">
        <v>622</v>
      </c>
      <c r="F22" s="9">
        <v>15583</v>
      </c>
      <c r="G22" s="76">
        <v>4.043226693650917E-2</v>
      </c>
      <c r="H22" s="13">
        <f t="shared" si="5"/>
        <v>89242.82</v>
      </c>
      <c r="I22" s="14"/>
      <c r="K22" s="20">
        <f t="shared" si="4"/>
        <v>52713.69</v>
      </c>
      <c r="L22" s="13">
        <f t="shared" si="0"/>
        <v>0</v>
      </c>
      <c r="M22" s="13">
        <f t="shared" si="0"/>
        <v>0</v>
      </c>
      <c r="N22" s="13">
        <f t="shared" si="0"/>
        <v>0</v>
      </c>
      <c r="O22" s="13">
        <f t="shared" si="0"/>
        <v>0</v>
      </c>
      <c r="P22" s="49">
        <f t="shared" si="0"/>
        <v>0</v>
      </c>
      <c r="Q22" s="49">
        <f t="shared" si="1"/>
        <v>52713.69</v>
      </c>
      <c r="R22" s="21">
        <f t="shared" si="2"/>
        <v>36529.130000000005</v>
      </c>
    </row>
    <row r="23" spans="1:18" ht="15" x14ac:dyDescent="0.25">
      <c r="A23" s="1" t="s">
        <v>20</v>
      </c>
      <c r="B23" s="1">
        <v>3</v>
      </c>
      <c r="C23" s="1" t="s">
        <v>23</v>
      </c>
      <c r="D23" s="2" t="s">
        <v>623</v>
      </c>
      <c r="F23" s="9">
        <v>1551</v>
      </c>
      <c r="G23" s="76">
        <v>4.0242858254845486E-3</v>
      </c>
      <c r="H23" s="13">
        <f t="shared" si="5"/>
        <v>8882.48</v>
      </c>
      <c r="I23" s="14"/>
      <c r="K23" s="20">
        <f t="shared" si="4"/>
        <v>5246.68</v>
      </c>
      <c r="L23" s="13">
        <f t="shared" si="0"/>
        <v>0</v>
      </c>
      <c r="M23" s="13">
        <f t="shared" si="0"/>
        <v>0</v>
      </c>
      <c r="N23" s="13">
        <f t="shared" si="0"/>
        <v>0</v>
      </c>
      <c r="O23" s="13">
        <f t="shared" si="0"/>
        <v>0</v>
      </c>
      <c r="P23" s="49">
        <f t="shared" si="0"/>
        <v>0</v>
      </c>
      <c r="Q23" s="49">
        <f t="shared" si="1"/>
        <v>5246.68</v>
      </c>
      <c r="R23" s="21">
        <f t="shared" si="2"/>
        <v>3635.7999999999993</v>
      </c>
    </row>
    <row r="24" spans="1:18" ht="15" x14ac:dyDescent="0.25">
      <c r="A24" s="1" t="s">
        <v>20</v>
      </c>
      <c r="B24" s="1">
        <v>3</v>
      </c>
      <c r="C24" s="1" t="s">
        <v>594</v>
      </c>
      <c r="D24" s="2" t="s">
        <v>624</v>
      </c>
      <c r="E24" s="1" t="s">
        <v>614</v>
      </c>
      <c r="F24" s="9">
        <v>114</v>
      </c>
      <c r="G24" s="76">
        <v>2.9578890013232659E-4</v>
      </c>
      <c r="H24" s="13">
        <f t="shared" si="5"/>
        <v>652.87</v>
      </c>
      <c r="I24" s="14"/>
      <c r="K24" s="20">
        <f t="shared" si="4"/>
        <v>385.64</v>
      </c>
      <c r="L24" s="13">
        <f t="shared" si="0"/>
        <v>0</v>
      </c>
      <c r="M24" s="13">
        <f t="shared" si="0"/>
        <v>0</v>
      </c>
      <c r="N24" s="13">
        <f t="shared" si="0"/>
        <v>0</v>
      </c>
      <c r="O24" s="13">
        <f t="shared" si="0"/>
        <v>0</v>
      </c>
      <c r="P24" s="49">
        <f t="shared" si="0"/>
        <v>0</v>
      </c>
      <c r="Q24" s="49">
        <f t="shared" si="1"/>
        <v>385.64</v>
      </c>
      <c r="R24" s="21">
        <f t="shared" si="2"/>
        <v>267.23</v>
      </c>
    </row>
    <row r="25" spans="1:18" ht="15.75" thickBot="1" x14ac:dyDescent="0.3">
      <c r="D25" s="2" t="s">
        <v>1223</v>
      </c>
      <c r="F25" s="8">
        <v>385410</v>
      </c>
      <c r="G25" s="77">
        <v>1</v>
      </c>
      <c r="H25" s="15">
        <f>SUM(H16:H24)</f>
        <v>2207217.84</v>
      </c>
      <c r="I25" s="14"/>
      <c r="K25" s="20">
        <f t="shared" si="4"/>
        <v>1303753.1299999999</v>
      </c>
      <c r="L25" s="13">
        <f t="shared" ref="L25:P75" si="6">IF($D25="","",ROUND(+L$5*$F25/$F$5,2))</f>
        <v>0</v>
      </c>
      <c r="M25" s="13">
        <f t="shared" si="6"/>
        <v>0</v>
      </c>
      <c r="N25" s="13">
        <f t="shared" si="6"/>
        <v>0</v>
      </c>
      <c r="O25" s="13">
        <f t="shared" si="6"/>
        <v>0</v>
      </c>
      <c r="P25" s="49">
        <f t="shared" si="6"/>
        <v>0</v>
      </c>
      <c r="Q25" s="49">
        <f t="shared" si="1"/>
        <v>1303753.1299999999</v>
      </c>
      <c r="R25" s="21">
        <f t="shared" si="2"/>
        <v>903464.71</v>
      </c>
    </row>
    <row r="26" spans="1:18" ht="15.75" thickTop="1" x14ac:dyDescent="0.25">
      <c r="A26" s="1" t="s">
        <v>19</v>
      </c>
      <c r="D26" s="2" t="s">
        <v>19</v>
      </c>
      <c r="F26" s="9"/>
      <c r="G26" s="76"/>
      <c r="H26" s="14" t="s">
        <v>19</v>
      </c>
      <c r="I26" s="14"/>
      <c r="K26" s="20" t="str">
        <f t="shared" si="4"/>
        <v/>
      </c>
      <c r="L26" s="13" t="str">
        <f t="shared" si="6"/>
        <v/>
      </c>
      <c r="M26" s="13" t="str">
        <f t="shared" si="6"/>
        <v/>
      </c>
      <c r="N26" s="13" t="str">
        <f t="shared" si="6"/>
        <v/>
      </c>
      <c r="O26" s="13" t="str">
        <f t="shared" si="6"/>
        <v/>
      </c>
      <c r="P26" s="49" t="str">
        <f t="shared" si="6"/>
        <v/>
      </c>
      <c r="Q26" s="49" t="str">
        <f t="shared" si="1"/>
        <v/>
      </c>
      <c r="R26" s="21" t="str">
        <f t="shared" si="2"/>
        <v/>
      </c>
    </row>
    <row r="27" spans="1:18" ht="15" x14ac:dyDescent="0.25">
      <c r="A27" s="1" t="s">
        <v>28</v>
      </c>
      <c r="B27" s="1">
        <v>1</v>
      </c>
      <c r="C27" s="1" t="s">
        <v>14</v>
      </c>
      <c r="D27" s="2" t="s">
        <v>629</v>
      </c>
      <c r="F27" s="9">
        <v>28166</v>
      </c>
      <c r="G27" s="76">
        <v>0.34261872323861425</v>
      </c>
      <c r="H27" s="13">
        <f>ROUND(F27/$F$5*$H$5,2)</f>
        <v>161304.84</v>
      </c>
      <c r="I27" s="14"/>
      <c r="K27" s="20">
        <f t="shared" si="4"/>
        <v>95279.08</v>
      </c>
      <c r="L27" s="13">
        <f t="shared" si="6"/>
        <v>0</v>
      </c>
      <c r="M27" s="13">
        <f t="shared" si="6"/>
        <v>0</v>
      </c>
      <c r="N27" s="13">
        <f t="shared" si="6"/>
        <v>0</v>
      </c>
      <c r="O27" s="13">
        <f t="shared" si="6"/>
        <v>0</v>
      </c>
      <c r="P27" s="49">
        <f t="shared" si="6"/>
        <v>0</v>
      </c>
      <c r="Q27" s="49">
        <f t="shared" si="1"/>
        <v>95279.08</v>
      </c>
      <c r="R27" s="21">
        <f t="shared" si="2"/>
        <v>66025.759999999995</v>
      </c>
    </row>
    <row r="28" spans="1:18" ht="15" x14ac:dyDescent="0.25">
      <c r="A28" s="1" t="s">
        <v>28</v>
      </c>
      <c r="B28" s="1">
        <v>3</v>
      </c>
      <c r="C28" s="1" t="s">
        <v>30</v>
      </c>
      <c r="D28" s="2" t="s">
        <v>631</v>
      </c>
      <c r="F28" s="9">
        <v>205</v>
      </c>
      <c r="G28" s="76">
        <v>2.493674581549241E-3</v>
      </c>
      <c r="H28" s="13">
        <f t="shared" ref="H28:H34" si="7">ROUND(F28/$F$5*$H$5,2)</f>
        <v>1174.02</v>
      </c>
      <c r="I28" s="14"/>
      <c r="K28" s="20">
        <f t="shared" si="4"/>
        <v>693.47</v>
      </c>
      <c r="L28" s="13">
        <f t="shared" si="6"/>
        <v>0</v>
      </c>
      <c r="M28" s="13">
        <f t="shared" si="6"/>
        <v>0</v>
      </c>
      <c r="N28" s="13">
        <f t="shared" si="6"/>
        <v>0</v>
      </c>
      <c r="O28" s="13">
        <f t="shared" si="6"/>
        <v>0</v>
      </c>
      <c r="P28" s="49">
        <f t="shared" si="6"/>
        <v>0</v>
      </c>
      <c r="Q28" s="49">
        <f t="shared" si="1"/>
        <v>693.47</v>
      </c>
      <c r="R28" s="21">
        <f t="shared" si="2"/>
        <v>480.54999999999995</v>
      </c>
    </row>
    <row r="29" spans="1:18" ht="15" x14ac:dyDescent="0.25">
      <c r="A29" s="1" t="s">
        <v>28</v>
      </c>
      <c r="B29" s="1">
        <v>3</v>
      </c>
      <c r="C29" s="1" t="s">
        <v>29</v>
      </c>
      <c r="D29" s="2" t="s">
        <v>630</v>
      </c>
      <c r="F29" s="9">
        <v>50474</v>
      </c>
      <c r="G29" s="76">
        <v>0.61397917477617747</v>
      </c>
      <c r="H29" s="13">
        <f t="shared" si="7"/>
        <v>289061.28999999998</v>
      </c>
      <c r="I29" s="14"/>
      <c r="K29" s="20">
        <f t="shared" si="4"/>
        <v>170741.9</v>
      </c>
      <c r="L29" s="13">
        <f t="shared" si="6"/>
        <v>0</v>
      </c>
      <c r="M29" s="13">
        <f t="shared" si="6"/>
        <v>0</v>
      </c>
      <c r="N29" s="13">
        <f t="shared" si="6"/>
        <v>0</v>
      </c>
      <c r="O29" s="13">
        <f t="shared" si="6"/>
        <v>0</v>
      </c>
      <c r="P29" s="49">
        <f t="shared" si="6"/>
        <v>0</v>
      </c>
      <c r="Q29" s="49">
        <f t="shared" si="1"/>
        <v>170741.9</v>
      </c>
      <c r="R29" s="21">
        <f t="shared" si="2"/>
        <v>118319.38999999998</v>
      </c>
    </row>
    <row r="30" spans="1:18" ht="15" x14ac:dyDescent="0.25">
      <c r="A30" s="1" t="s">
        <v>28</v>
      </c>
      <c r="B30" s="1">
        <v>3</v>
      </c>
      <c r="C30" s="1" t="s">
        <v>284</v>
      </c>
      <c r="D30" s="2" t="s">
        <v>636</v>
      </c>
      <c r="E30" s="1" t="s">
        <v>614</v>
      </c>
      <c r="F30" s="9">
        <v>363</v>
      </c>
      <c r="G30" s="76">
        <v>4.4156286492798751E-3</v>
      </c>
      <c r="H30" s="13">
        <f t="shared" si="7"/>
        <v>2078.88</v>
      </c>
      <c r="I30" s="14"/>
      <c r="K30" s="20">
        <f t="shared" si="4"/>
        <v>1227.95</v>
      </c>
      <c r="L30" s="13">
        <f t="shared" si="6"/>
        <v>0</v>
      </c>
      <c r="M30" s="13">
        <f t="shared" si="6"/>
        <v>0</v>
      </c>
      <c r="N30" s="13">
        <f t="shared" si="6"/>
        <v>0</v>
      </c>
      <c r="O30" s="13">
        <f t="shared" si="6"/>
        <v>0</v>
      </c>
      <c r="P30" s="49">
        <f t="shared" si="6"/>
        <v>0</v>
      </c>
      <c r="Q30" s="49">
        <f t="shared" si="1"/>
        <v>1227.95</v>
      </c>
      <c r="R30" s="21">
        <f t="shared" si="2"/>
        <v>850.93000000000006</v>
      </c>
    </row>
    <row r="31" spans="1:18" ht="15" x14ac:dyDescent="0.25">
      <c r="A31" s="1" t="s">
        <v>28</v>
      </c>
      <c r="B31" s="1">
        <v>3</v>
      </c>
      <c r="C31" s="1" t="s">
        <v>31</v>
      </c>
      <c r="D31" s="2" t="s">
        <v>632</v>
      </c>
      <c r="F31" s="9">
        <v>406</v>
      </c>
      <c r="G31" s="76">
        <v>4.9386920980926431E-3</v>
      </c>
      <c r="H31" s="13">
        <f t="shared" si="7"/>
        <v>2325.14</v>
      </c>
      <c r="I31" s="14"/>
      <c r="K31" s="20">
        <f t="shared" si="4"/>
        <v>1373.4</v>
      </c>
      <c r="L31" s="13">
        <f t="shared" si="6"/>
        <v>0</v>
      </c>
      <c r="M31" s="13">
        <f t="shared" si="6"/>
        <v>0</v>
      </c>
      <c r="N31" s="13">
        <f t="shared" si="6"/>
        <v>0</v>
      </c>
      <c r="O31" s="13">
        <f t="shared" si="6"/>
        <v>0</v>
      </c>
      <c r="P31" s="49">
        <f t="shared" si="6"/>
        <v>0</v>
      </c>
      <c r="Q31" s="49">
        <f t="shared" si="1"/>
        <v>1373.4</v>
      </c>
      <c r="R31" s="21">
        <f t="shared" si="2"/>
        <v>951.73999999999978</v>
      </c>
    </row>
    <row r="32" spans="1:18" ht="15" x14ac:dyDescent="0.25">
      <c r="A32" s="1" t="s">
        <v>28</v>
      </c>
      <c r="B32" s="1">
        <v>3</v>
      </c>
      <c r="C32" s="1" t="s">
        <v>32</v>
      </c>
      <c r="D32" s="2" t="s">
        <v>633</v>
      </c>
      <c r="F32" s="9">
        <v>317</v>
      </c>
      <c r="G32" s="76">
        <v>3.8560724017127285E-3</v>
      </c>
      <c r="H32" s="13">
        <f t="shared" si="7"/>
        <v>1815.44</v>
      </c>
      <c r="I32" s="14"/>
      <c r="K32" s="20">
        <f t="shared" si="4"/>
        <v>1072.3399999999999</v>
      </c>
      <c r="L32" s="13">
        <f t="shared" si="6"/>
        <v>0</v>
      </c>
      <c r="M32" s="13">
        <f t="shared" si="6"/>
        <v>0</v>
      </c>
      <c r="N32" s="13">
        <f t="shared" si="6"/>
        <v>0</v>
      </c>
      <c r="O32" s="13">
        <f t="shared" si="6"/>
        <v>0</v>
      </c>
      <c r="P32" s="49">
        <f t="shared" si="6"/>
        <v>0</v>
      </c>
      <c r="Q32" s="49">
        <f t="shared" si="1"/>
        <v>1072.3399999999999</v>
      </c>
      <c r="R32" s="21">
        <f t="shared" si="2"/>
        <v>743.10000000000014</v>
      </c>
    </row>
    <row r="33" spans="1:18" ht="15" x14ac:dyDescent="0.25">
      <c r="A33" s="1" t="s">
        <v>28</v>
      </c>
      <c r="B33" s="1">
        <v>3</v>
      </c>
      <c r="C33" s="1" t="s">
        <v>33</v>
      </c>
      <c r="D33" s="2" t="s">
        <v>634</v>
      </c>
      <c r="F33" s="9">
        <v>2099</v>
      </c>
      <c r="G33" s="76">
        <v>2.5532794861813934E-2</v>
      </c>
      <c r="H33" s="13">
        <f t="shared" si="7"/>
        <v>12020.84</v>
      </c>
      <c r="I33" s="14"/>
      <c r="K33" s="20">
        <f t="shared" si="4"/>
        <v>7100.43</v>
      </c>
      <c r="L33" s="13">
        <f t="shared" si="6"/>
        <v>0</v>
      </c>
      <c r="M33" s="13">
        <f t="shared" si="6"/>
        <v>0</v>
      </c>
      <c r="N33" s="13">
        <f t="shared" si="6"/>
        <v>0</v>
      </c>
      <c r="O33" s="13">
        <f t="shared" si="6"/>
        <v>0</v>
      </c>
      <c r="P33" s="49">
        <f t="shared" si="6"/>
        <v>0</v>
      </c>
      <c r="Q33" s="49">
        <f t="shared" si="1"/>
        <v>7100.43</v>
      </c>
      <c r="R33" s="21">
        <f t="shared" si="2"/>
        <v>4920.41</v>
      </c>
    </row>
    <row r="34" spans="1:18" ht="15" x14ac:dyDescent="0.25">
      <c r="A34" s="1" t="s">
        <v>28</v>
      </c>
      <c r="B34" s="1">
        <v>3</v>
      </c>
      <c r="C34" s="1" t="s">
        <v>34</v>
      </c>
      <c r="D34" s="2" t="s">
        <v>635</v>
      </c>
      <c r="F34" s="9">
        <v>178</v>
      </c>
      <c r="G34" s="76">
        <v>2.1652393927598288E-3</v>
      </c>
      <c r="H34" s="13">
        <f t="shared" si="7"/>
        <v>1019.39</v>
      </c>
      <c r="I34" s="14"/>
      <c r="K34" s="20">
        <f t="shared" si="4"/>
        <v>602.13</v>
      </c>
      <c r="L34" s="13">
        <f t="shared" si="6"/>
        <v>0</v>
      </c>
      <c r="M34" s="13">
        <f t="shared" si="6"/>
        <v>0</v>
      </c>
      <c r="N34" s="13">
        <f t="shared" si="6"/>
        <v>0</v>
      </c>
      <c r="O34" s="13">
        <f t="shared" si="6"/>
        <v>0</v>
      </c>
      <c r="P34" s="49">
        <f t="shared" si="6"/>
        <v>0</v>
      </c>
      <c r="Q34" s="49">
        <f t="shared" si="1"/>
        <v>602.13</v>
      </c>
      <c r="R34" s="21">
        <f t="shared" si="2"/>
        <v>417.26</v>
      </c>
    </row>
    <row r="35" spans="1:18" ht="15.75" thickBot="1" x14ac:dyDescent="0.3">
      <c r="D35" s="2" t="s">
        <v>1223</v>
      </c>
      <c r="F35" s="8">
        <v>82208</v>
      </c>
      <c r="G35" s="77">
        <v>0.99999999999999989</v>
      </c>
      <c r="H35" s="15">
        <f>SUM(H27:H34)</f>
        <v>470799.84</v>
      </c>
      <c r="I35" s="14"/>
      <c r="K35" s="20">
        <f t="shared" si="4"/>
        <v>278090.7</v>
      </c>
      <c r="L35" s="13">
        <f t="shared" si="6"/>
        <v>0</v>
      </c>
      <c r="M35" s="13">
        <f t="shared" si="6"/>
        <v>0</v>
      </c>
      <c r="N35" s="13">
        <f t="shared" si="6"/>
        <v>0</v>
      </c>
      <c r="O35" s="13">
        <f t="shared" si="6"/>
        <v>0</v>
      </c>
      <c r="P35" s="49">
        <f t="shared" si="6"/>
        <v>0</v>
      </c>
      <c r="Q35" s="49">
        <f t="shared" si="1"/>
        <v>278090.7</v>
      </c>
      <c r="R35" s="21">
        <f t="shared" si="2"/>
        <v>192709.14</v>
      </c>
    </row>
    <row r="36" spans="1:18" ht="15.75" thickTop="1" x14ac:dyDescent="0.25">
      <c r="A36" s="1" t="s">
        <v>19</v>
      </c>
      <c r="D36" s="2" t="s">
        <v>19</v>
      </c>
      <c r="F36" s="9"/>
      <c r="G36" s="76"/>
      <c r="H36" s="14" t="s">
        <v>19</v>
      </c>
      <c r="I36" s="14"/>
      <c r="K36" s="20" t="str">
        <f t="shared" si="4"/>
        <v/>
      </c>
      <c r="L36" s="13" t="str">
        <f t="shared" si="6"/>
        <v/>
      </c>
      <c r="M36" s="13" t="str">
        <f t="shared" si="6"/>
        <v/>
      </c>
      <c r="N36" s="13" t="str">
        <f t="shared" si="6"/>
        <v/>
      </c>
      <c r="O36" s="13" t="str">
        <f t="shared" si="6"/>
        <v/>
      </c>
      <c r="P36" s="49" t="str">
        <f t="shared" si="6"/>
        <v/>
      </c>
      <c r="Q36" s="49" t="str">
        <f t="shared" si="1"/>
        <v/>
      </c>
      <c r="R36" s="21" t="str">
        <f t="shared" si="2"/>
        <v/>
      </c>
    </row>
    <row r="37" spans="1:18" ht="15" x14ac:dyDescent="0.25">
      <c r="A37" s="1" t="s">
        <v>35</v>
      </c>
      <c r="B37" s="1">
        <v>1</v>
      </c>
      <c r="C37" s="1" t="s">
        <v>14</v>
      </c>
      <c r="D37" s="2" t="s">
        <v>637</v>
      </c>
      <c r="F37" s="9">
        <v>3026</v>
      </c>
      <c r="G37" s="76">
        <v>0.3470581488702833</v>
      </c>
      <c r="H37" s="13">
        <f>ROUND(F37/$F$5*$H$5,2)</f>
        <v>17329.7</v>
      </c>
      <c r="I37" s="14"/>
      <c r="K37" s="20">
        <f t="shared" si="4"/>
        <v>10236.26</v>
      </c>
      <c r="L37" s="13">
        <f t="shared" si="6"/>
        <v>0</v>
      </c>
      <c r="M37" s="13">
        <f t="shared" si="6"/>
        <v>0</v>
      </c>
      <c r="N37" s="13">
        <f t="shared" si="6"/>
        <v>0</v>
      </c>
      <c r="O37" s="13">
        <f t="shared" si="6"/>
        <v>0</v>
      </c>
      <c r="P37" s="49">
        <f t="shared" si="6"/>
        <v>0</v>
      </c>
      <c r="Q37" s="49">
        <f t="shared" si="1"/>
        <v>10236.26</v>
      </c>
      <c r="R37" s="21">
        <f t="shared" si="2"/>
        <v>7093.4400000000005</v>
      </c>
    </row>
    <row r="38" spans="1:18" ht="15" x14ac:dyDescent="0.25">
      <c r="A38" s="1" t="s">
        <v>35</v>
      </c>
      <c r="B38" s="1">
        <v>3</v>
      </c>
      <c r="C38" s="1" t="s">
        <v>36</v>
      </c>
      <c r="D38" s="2" t="s">
        <v>638</v>
      </c>
      <c r="F38" s="9">
        <v>227</v>
      </c>
      <c r="G38" s="76">
        <v>2.6035095767863288E-2</v>
      </c>
      <c r="H38" s="13">
        <f t="shared" ref="H38:H43" si="8">ROUND(F38/$F$5*$H$5,2)</f>
        <v>1300.01</v>
      </c>
      <c r="I38" s="14"/>
      <c r="K38" s="20">
        <f t="shared" si="4"/>
        <v>767.89</v>
      </c>
      <c r="L38" s="13">
        <f t="shared" si="6"/>
        <v>0</v>
      </c>
      <c r="M38" s="13">
        <f t="shared" si="6"/>
        <v>0</v>
      </c>
      <c r="N38" s="13">
        <f t="shared" si="6"/>
        <v>0</v>
      </c>
      <c r="O38" s="13">
        <f t="shared" si="6"/>
        <v>0</v>
      </c>
      <c r="P38" s="49">
        <f t="shared" si="6"/>
        <v>0</v>
      </c>
      <c r="Q38" s="49">
        <f t="shared" si="1"/>
        <v>767.89</v>
      </c>
      <c r="R38" s="21">
        <f t="shared" si="2"/>
        <v>532.12</v>
      </c>
    </row>
    <row r="39" spans="1:18" ht="15" x14ac:dyDescent="0.25">
      <c r="A39" s="1" t="s">
        <v>35</v>
      </c>
      <c r="B39" s="1">
        <v>3</v>
      </c>
      <c r="C39" s="1" t="s">
        <v>37</v>
      </c>
      <c r="D39" s="2" t="s">
        <v>639</v>
      </c>
      <c r="F39" s="9">
        <v>800</v>
      </c>
      <c r="G39" s="76">
        <v>9.1753641472645947E-2</v>
      </c>
      <c r="H39" s="13">
        <f t="shared" si="8"/>
        <v>4581.55</v>
      </c>
      <c r="I39" s="14"/>
      <c r="K39" s="20">
        <f t="shared" si="4"/>
        <v>2706.22</v>
      </c>
      <c r="L39" s="13">
        <f t="shared" si="6"/>
        <v>0</v>
      </c>
      <c r="M39" s="13">
        <f t="shared" si="6"/>
        <v>0</v>
      </c>
      <c r="N39" s="13">
        <f t="shared" si="6"/>
        <v>0</v>
      </c>
      <c r="O39" s="13">
        <f t="shared" si="6"/>
        <v>0</v>
      </c>
      <c r="P39" s="49">
        <f t="shared" si="6"/>
        <v>0</v>
      </c>
      <c r="Q39" s="49">
        <f t="shared" si="1"/>
        <v>2706.22</v>
      </c>
      <c r="R39" s="21">
        <f t="shared" si="2"/>
        <v>1875.3300000000004</v>
      </c>
    </row>
    <row r="40" spans="1:18" ht="15" x14ac:dyDescent="0.25">
      <c r="A40" s="1" t="s">
        <v>35</v>
      </c>
      <c r="B40" s="1">
        <v>3</v>
      </c>
      <c r="C40" s="1" t="s">
        <v>38</v>
      </c>
      <c r="D40" s="2" t="s">
        <v>640</v>
      </c>
      <c r="F40" s="9">
        <v>370</v>
      </c>
      <c r="G40" s="76">
        <v>4.2436059181098752E-2</v>
      </c>
      <c r="H40" s="13">
        <f t="shared" si="8"/>
        <v>2118.9699999999998</v>
      </c>
      <c r="I40" s="14"/>
      <c r="K40" s="20">
        <f t="shared" si="4"/>
        <v>1251.6199999999999</v>
      </c>
      <c r="L40" s="13">
        <f t="shared" si="6"/>
        <v>0</v>
      </c>
      <c r="M40" s="13">
        <f t="shared" si="6"/>
        <v>0</v>
      </c>
      <c r="N40" s="13">
        <f t="shared" si="6"/>
        <v>0</v>
      </c>
      <c r="O40" s="13">
        <f t="shared" si="6"/>
        <v>0</v>
      </c>
      <c r="P40" s="49">
        <f t="shared" si="6"/>
        <v>0</v>
      </c>
      <c r="Q40" s="49">
        <f t="shared" si="1"/>
        <v>1251.6199999999999</v>
      </c>
      <c r="R40" s="21">
        <f t="shared" si="2"/>
        <v>867.34999999999991</v>
      </c>
    </row>
    <row r="41" spans="1:18" ht="15" x14ac:dyDescent="0.25">
      <c r="A41" s="1" t="s">
        <v>35</v>
      </c>
      <c r="B41" s="1">
        <v>3</v>
      </c>
      <c r="C41" s="1" t="s">
        <v>39</v>
      </c>
      <c r="D41" s="2" t="s">
        <v>641</v>
      </c>
      <c r="F41" s="9">
        <v>2337</v>
      </c>
      <c r="G41" s="76">
        <v>0.26803532515196699</v>
      </c>
      <c r="H41" s="13">
        <f t="shared" si="8"/>
        <v>13383.85</v>
      </c>
      <c r="I41" s="14"/>
      <c r="K41" s="20">
        <f t="shared" si="4"/>
        <v>7905.53</v>
      </c>
      <c r="L41" s="13">
        <f t="shared" si="6"/>
        <v>0</v>
      </c>
      <c r="M41" s="13">
        <f t="shared" si="6"/>
        <v>0</v>
      </c>
      <c r="N41" s="13">
        <f t="shared" si="6"/>
        <v>0</v>
      </c>
      <c r="O41" s="13">
        <f t="shared" si="6"/>
        <v>0</v>
      </c>
      <c r="P41" s="49">
        <f t="shared" si="6"/>
        <v>0</v>
      </c>
      <c r="Q41" s="49">
        <f t="shared" si="1"/>
        <v>7905.53</v>
      </c>
      <c r="R41" s="21">
        <f t="shared" si="2"/>
        <v>5478.3200000000006</v>
      </c>
    </row>
    <row r="42" spans="1:18" ht="15" x14ac:dyDescent="0.25">
      <c r="A42" s="1" t="s">
        <v>35</v>
      </c>
      <c r="B42" s="1">
        <v>3</v>
      </c>
      <c r="C42" s="1" t="s">
        <v>40</v>
      </c>
      <c r="D42" s="2" t="s">
        <v>642</v>
      </c>
      <c r="E42" s="1" t="s">
        <v>614</v>
      </c>
      <c r="F42" s="9">
        <v>794</v>
      </c>
      <c r="G42" s="76">
        <v>9.1065489161601107E-2</v>
      </c>
      <c r="H42" s="13">
        <f t="shared" si="8"/>
        <v>4547.1899999999996</v>
      </c>
      <c r="I42" s="14"/>
      <c r="K42" s="20">
        <f t="shared" si="4"/>
        <v>2685.92</v>
      </c>
      <c r="L42" s="13">
        <f t="shared" si="6"/>
        <v>0</v>
      </c>
      <c r="M42" s="13">
        <f t="shared" si="6"/>
        <v>0</v>
      </c>
      <c r="N42" s="13">
        <f t="shared" si="6"/>
        <v>0</v>
      </c>
      <c r="O42" s="13">
        <f t="shared" si="6"/>
        <v>0</v>
      </c>
      <c r="P42" s="49">
        <f t="shared" si="6"/>
        <v>0</v>
      </c>
      <c r="Q42" s="49">
        <f t="shared" si="1"/>
        <v>2685.92</v>
      </c>
      <c r="R42" s="21">
        <f t="shared" si="2"/>
        <v>1861.2699999999995</v>
      </c>
    </row>
    <row r="43" spans="1:18" ht="15" x14ac:dyDescent="0.25">
      <c r="A43" s="1" t="s">
        <v>35</v>
      </c>
      <c r="B43" s="1">
        <v>3</v>
      </c>
      <c r="C43" s="1" t="s">
        <v>41</v>
      </c>
      <c r="D43" s="2" t="s">
        <v>643</v>
      </c>
      <c r="F43" s="9">
        <v>1165</v>
      </c>
      <c r="G43" s="76">
        <v>0.13361624039454065</v>
      </c>
      <c r="H43" s="13">
        <f t="shared" si="8"/>
        <v>6671.88</v>
      </c>
      <c r="I43" s="14"/>
      <c r="K43" s="20">
        <f t="shared" si="4"/>
        <v>3940.93</v>
      </c>
      <c r="L43" s="13">
        <f t="shared" si="6"/>
        <v>0</v>
      </c>
      <c r="M43" s="13">
        <f t="shared" si="6"/>
        <v>0</v>
      </c>
      <c r="N43" s="13">
        <f t="shared" si="6"/>
        <v>0</v>
      </c>
      <c r="O43" s="13">
        <f t="shared" si="6"/>
        <v>0</v>
      </c>
      <c r="P43" s="49">
        <f t="shared" si="6"/>
        <v>0</v>
      </c>
      <c r="Q43" s="49">
        <f t="shared" si="1"/>
        <v>3940.93</v>
      </c>
      <c r="R43" s="21">
        <f t="shared" si="2"/>
        <v>2730.9500000000003</v>
      </c>
    </row>
    <row r="44" spans="1:18" ht="15.75" thickBot="1" x14ac:dyDescent="0.3">
      <c r="D44" s="2" t="s">
        <v>1223</v>
      </c>
      <c r="F44" s="8">
        <v>8719</v>
      </c>
      <c r="G44" s="77">
        <v>0.99999999999999989</v>
      </c>
      <c r="H44" s="15">
        <f>SUM(H37:H43)</f>
        <v>49933.15</v>
      </c>
      <c r="I44" s="14"/>
      <c r="K44" s="20">
        <f t="shared" si="4"/>
        <v>29494.37</v>
      </c>
      <c r="L44" s="13">
        <f t="shared" si="6"/>
        <v>0</v>
      </c>
      <c r="M44" s="13">
        <f t="shared" si="6"/>
        <v>0</v>
      </c>
      <c r="N44" s="13">
        <f t="shared" si="6"/>
        <v>0</v>
      </c>
      <c r="O44" s="13">
        <f t="shared" si="6"/>
        <v>0</v>
      </c>
      <c r="P44" s="49">
        <f t="shared" si="6"/>
        <v>0</v>
      </c>
      <c r="Q44" s="49">
        <f t="shared" si="1"/>
        <v>29494.37</v>
      </c>
      <c r="R44" s="21">
        <f t="shared" si="2"/>
        <v>20438.780000000002</v>
      </c>
    </row>
    <row r="45" spans="1:18" ht="15.75" thickTop="1" x14ac:dyDescent="0.25">
      <c r="A45" s="1" t="s">
        <v>19</v>
      </c>
      <c r="D45" s="2" t="s">
        <v>19</v>
      </c>
      <c r="F45" s="9"/>
      <c r="G45" s="76"/>
      <c r="H45" s="14" t="s">
        <v>19</v>
      </c>
      <c r="I45" s="14"/>
      <c r="K45" s="20" t="str">
        <f t="shared" si="4"/>
        <v/>
      </c>
      <c r="L45" s="13" t="str">
        <f t="shared" si="6"/>
        <v/>
      </c>
      <c r="M45" s="13" t="str">
        <f t="shared" si="6"/>
        <v/>
      </c>
      <c r="N45" s="13" t="str">
        <f t="shared" si="6"/>
        <v/>
      </c>
      <c r="O45" s="13" t="str">
        <f t="shared" si="6"/>
        <v/>
      </c>
      <c r="P45" s="49" t="str">
        <f t="shared" si="6"/>
        <v/>
      </c>
      <c r="Q45" s="49" t="str">
        <f t="shared" si="1"/>
        <v/>
      </c>
      <c r="R45" s="21" t="str">
        <f t="shared" si="2"/>
        <v/>
      </c>
    </row>
    <row r="46" spans="1:18" ht="15" x14ac:dyDescent="0.25">
      <c r="A46" s="1" t="s">
        <v>42</v>
      </c>
      <c r="B46" s="1">
        <v>1</v>
      </c>
      <c r="C46" s="1" t="s">
        <v>14</v>
      </c>
      <c r="D46" s="2" t="s">
        <v>644</v>
      </c>
      <c r="F46" s="9">
        <v>4132</v>
      </c>
      <c r="G46" s="76">
        <v>0.34114927344782037</v>
      </c>
      <c r="H46" s="13">
        <f>ROUND(F46/$F$5*$H$5,2)</f>
        <v>23663.69</v>
      </c>
      <c r="I46" s="14"/>
      <c r="K46" s="20">
        <f t="shared" si="4"/>
        <v>13977.6</v>
      </c>
      <c r="L46" s="13">
        <f t="shared" si="6"/>
        <v>0</v>
      </c>
      <c r="M46" s="13">
        <f t="shared" si="6"/>
        <v>0</v>
      </c>
      <c r="N46" s="13">
        <f t="shared" si="6"/>
        <v>0</v>
      </c>
      <c r="O46" s="13">
        <f t="shared" si="6"/>
        <v>0</v>
      </c>
      <c r="P46" s="49">
        <f t="shared" si="6"/>
        <v>0</v>
      </c>
      <c r="Q46" s="49">
        <f t="shared" si="1"/>
        <v>13977.6</v>
      </c>
      <c r="R46" s="21">
        <f t="shared" si="2"/>
        <v>9686.0899999999983</v>
      </c>
    </row>
    <row r="47" spans="1:18" ht="15" x14ac:dyDescent="0.25">
      <c r="A47" s="1" t="s">
        <v>42</v>
      </c>
      <c r="B47" s="1">
        <v>3</v>
      </c>
      <c r="C47" s="1" t="s">
        <v>267</v>
      </c>
      <c r="D47" s="2" t="s">
        <v>646</v>
      </c>
      <c r="E47" s="1" t="s">
        <v>614</v>
      </c>
      <c r="F47" s="9">
        <v>132</v>
      </c>
      <c r="G47" s="76">
        <v>1.0898282694848084E-2</v>
      </c>
      <c r="H47" s="13">
        <f t="shared" ref="H47:H50" si="9">ROUND(F47/$F$5*$H$5,2)</f>
        <v>755.96</v>
      </c>
      <c r="I47" s="14"/>
      <c r="K47" s="20">
        <f t="shared" si="4"/>
        <v>446.53</v>
      </c>
      <c r="L47" s="13">
        <f t="shared" si="6"/>
        <v>0</v>
      </c>
      <c r="M47" s="13">
        <f t="shared" si="6"/>
        <v>0</v>
      </c>
      <c r="N47" s="13">
        <f t="shared" si="6"/>
        <v>0</v>
      </c>
      <c r="O47" s="13">
        <f t="shared" si="6"/>
        <v>0</v>
      </c>
      <c r="P47" s="49">
        <f t="shared" si="6"/>
        <v>0</v>
      </c>
      <c r="Q47" s="49">
        <f t="shared" si="1"/>
        <v>446.53</v>
      </c>
      <c r="R47" s="21">
        <f t="shared" si="2"/>
        <v>309.43000000000006</v>
      </c>
    </row>
    <row r="48" spans="1:18" ht="15" x14ac:dyDescent="0.25">
      <c r="A48" s="1" t="s">
        <v>42</v>
      </c>
      <c r="B48" s="1">
        <v>3</v>
      </c>
      <c r="C48" s="1" t="s">
        <v>43</v>
      </c>
      <c r="D48" s="2" t="s">
        <v>645</v>
      </c>
      <c r="F48" s="9">
        <v>6086</v>
      </c>
      <c r="G48" s="76">
        <v>0.50247688243064725</v>
      </c>
      <c r="H48" s="13">
        <f t="shared" si="9"/>
        <v>34854.120000000003</v>
      </c>
      <c r="I48" s="14"/>
      <c r="K48" s="20">
        <f t="shared" si="4"/>
        <v>20587.53</v>
      </c>
      <c r="L48" s="13">
        <f t="shared" si="6"/>
        <v>0</v>
      </c>
      <c r="M48" s="13">
        <f t="shared" si="6"/>
        <v>0</v>
      </c>
      <c r="N48" s="13">
        <f t="shared" si="6"/>
        <v>0</v>
      </c>
      <c r="O48" s="13">
        <f t="shared" si="6"/>
        <v>0</v>
      </c>
      <c r="P48" s="49">
        <f t="shared" si="6"/>
        <v>0</v>
      </c>
      <c r="Q48" s="49">
        <f t="shared" si="1"/>
        <v>20587.53</v>
      </c>
      <c r="R48" s="21">
        <f t="shared" si="2"/>
        <v>14266.590000000004</v>
      </c>
    </row>
    <row r="49" spans="1:18" ht="15" x14ac:dyDescent="0.25">
      <c r="A49" s="1" t="s">
        <v>42</v>
      </c>
      <c r="B49" s="1">
        <v>3</v>
      </c>
      <c r="C49" s="1" t="s">
        <v>44</v>
      </c>
      <c r="D49" s="2" t="s">
        <v>647</v>
      </c>
      <c r="F49" s="9">
        <v>1540</v>
      </c>
      <c r="G49" s="76">
        <v>0.12714663143989433</v>
      </c>
      <c r="H49" s="13">
        <f t="shared" si="9"/>
        <v>8819.48</v>
      </c>
      <c r="I49" s="14"/>
      <c r="K49" s="20">
        <f t="shared" si="4"/>
        <v>5209.46</v>
      </c>
      <c r="L49" s="13">
        <f t="shared" si="6"/>
        <v>0</v>
      </c>
      <c r="M49" s="13">
        <f t="shared" si="6"/>
        <v>0</v>
      </c>
      <c r="N49" s="13">
        <f t="shared" si="6"/>
        <v>0</v>
      </c>
      <c r="O49" s="13">
        <f t="shared" si="6"/>
        <v>0</v>
      </c>
      <c r="P49" s="49">
        <f t="shared" si="6"/>
        <v>0</v>
      </c>
      <c r="Q49" s="49">
        <f t="shared" si="1"/>
        <v>5209.46</v>
      </c>
      <c r="R49" s="21">
        <f t="shared" si="2"/>
        <v>3610.0199999999995</v>
      </c>
    </row>
    <row r="50" spans="1:18" ht="15" x14ac:dyDescent="0.25">
      <c r="A50" s="1" t="s">
        <v>42</v>
      </c>
      <c r="B50" s="1">
        <v>3</v>
      </c>
      <c r="C50" s="1" t="s">
        <v>45</v>
      </c>
      <c r="D50" s="2" t="s">
        <v>648</v>
      </c>
      <c r="F50" s="9">
        <v>222</v>
      </c>
      <c r="G50" s="76">
        <v>1.832892998678996E-2</v>
      </c>
      <c r="H50" s="13">
        <f t="shared" si="9"/>
        <v>1271.3800000000001</v>
      </c>
      <c r="I50" s="14"/>
      <c r="K50" s="20">
        <f t="shared" si="4"/>
        <v>750.97</v>
      </c>
      <c r="L50" s="13">
        <f t="shared" si="6"/>
        <v>0</v>
      </c>
      <c r="M50" s="13">
        <f t="shared" si="6"/>
        <v>0</v>
      </c>
      <c r="N50" s="13">
        <f t="shared" si="6"/>
        <v>0</v>
      </c>
      <c r="O50" s="13">
        <f t="shared" si="6"/>
        <v>0</v>
      </c>
      <c r="P50" s="49">
        <f t="shared" si="6"/>
        <v>0</v>
      </c>
      <c r="Q50" s="49">
        <f t="shared" si="1"/>
        <v>750.97</v>
      </c>
      <c r="R50" s="21">
        <f t="shared" si="2"/>
        <v>520.41000000000008</v>
      </c>
    </row>
    <row r="51" spans="1:18" ht="15.75" thickBot="1" x14ac:dyDescent="0.3">
      <c r="D51" s="2" t="s">
        <v>1223</v>
      </c>
      <c r="F51" s="8">
        <v>12112</v>
      </c>
      <c r="G51" s="77">
        <v>1</v>
      </c>
      <c r="H51" s="15">
        <f>SUM(H46:H50)</f>
        <v>69364.63</v>
      </c>
      <c r="I51" s="14"/>
      <c r="K51" s="20">
        <f t="shared" si="4"/>
        <v>40972.1</v>
      </c>
      <c r="L51" s="13">
        <f t="shared" si="6"/>
        <v>0</v>
      </c>
      <c r="M51" s="13">
        <f t="shared" si="6"/>
        <v>0</v>
      </c>
      <c r="N51" s="13">
        <f t="shared" si="6"/>
        <v>0</v>
      </c>
      <c r="O51" s="13">
        <f t="shared" si="6"/>
        <v>0</v>
      </c>
      <c r="P51" s="49">
        <f t="shared" si="6"/>
        <v>0</v>
      </c>
      <c r="Q51" s="49">
        <f t="shared" si="1"/>
        <v>40972.1</v>
      </c>
      <c r="R51" s="21">
        <f t="shared" si="2"/>
        <v>28392.530000000006</v>
      </c>
    </row>
    <row r="52" spans="1:18" ht="15.75" thickTop="1" x14ac:dyDescent="0.25">
      <c r="A52" s="1" t="s">
        <v>19</v>
      </c>
      <c r="D52" s="2" t="s">
        <v>19</v>
      </c>
      <c r="F52" s="9"/>
      <c r="G52" s="76"/>
      <c r="H52" s="14" t="s">
        <v>19</v>
      </c>
      <c r="I52" s="14"/>
      <c r="K52" s="20" t="str">
        <f t="shared" si="4"/>
        <v/>
      </c>
      <c r="L52" s="13" t="str">
        <f t="shared" si="6"/>
        <v/>
      </c>
      <c r="M52" s="13" t="str">
        <f t="shared" si="6"/>
        <v/>
      </c>
      <c r="N52" s="13" t="str">
        <f t="shared" si="6"/>
        <v/>
      </c>
      <c r="O52" s="13" t="str">
        <f t="shared" si="6"/>
        <v/>
      </c>
      <c r="P52" s="49" t="str">
        <f t="shared" si="6"/>
        <v/>
      </c>
      <c r="Q52" s="49" t="str">
        <f t="shared" si="1"/>
        <v/>
      </c>
      <c r="R52" s="21" t="str">
        <f t="shared" si="2"/>
        <v/>
      </c>
    </row>
    <row r="53" spans="1:18" ht="14.25" customHeight="1" x14ac:dyDescent="0.25">
      <c r="A53" s="1" t="s">
        <v>46</v>
      </c>
      <c r="B53" s="1">
        <v>1</v>
      </c>
      <c r="C53" s="1" t="s">
        <v>14</v>
      </c>
      <c r="D53" s="2" t="s">
        <v>649</v>
      </c>
      <c r="F53" s="9">
        <v>10402</v>
      </c>
      <c r="G53" s="76">
        <v>0.14689600632661132</v>
      </c>
      <c r="H53" s="13">
        <f>ROUND(F53/$F$5*$H$5,2)</f>
        <v>59571.57</v>
      </c>
      <c r="I53" s="14"/>
      <c r="K53" s="20">
        <f t="shared" si="4"/>
        <v>35187.57</v>
      </c>
      <c r="L53" s="13">
        <f t="shared" si="6"/>
        <v>0</v>
      </c>
      <c r="M53" s="13">
        <f t="shared" si="6"/>
        <v>0</v>
      </c>
      <c r="N53" s="13">
        <f t="shared" si="6"/>
        <v>0</v>
      </c>
      <c r="O53" s="13">
        <f t="shared" si="6"/>
        <v>0</v>
      </c>
      <c r="P53" s="49">
        <f t="shared" si="6"/>
        <v>0</v>
      </c>
      <c r="Q53" s="49">
        <f t="shared" si="1"/>
        <v>35187.57</v>
      </c>
      <c r="R53" s="21">
        <f t="shared" si="2"/>
        <v>24384</v>
      </c>
    </row>
    <row r="54" spans="1:18" ht="15" x14ac:dyDescent="0.25">
      <c r="A54" s="1" t="s">
        <v>46</v>
      </c>
      <c r="B54" s="1">
        <v>3</v>
      </c>
      <c r="C54" s="1" t="s">
        <v>48</v>
      </c>
      <c r="D54" s="2" t="s">
        <v>651</v>
      </c>
      <c r="F54" s="9">
        <v>503</v>
      </c>
      <c r="G54" s="76">
        <v>7.103315822177032E-3</v>
      </c>
      <c r="H54" s="13">
        <f t="shared" ref="H54:H60" si="10">ROUND(F54/$F$5*$H$5,2)</f>
        <v>2880.65</v>
      </c>
      <c r="I54" s="14"/>
      <c r="K54" s="20">
        <f t="shared" si="4"/>
        <v>1701.53</v>
      </c>
      <c r="L54" s="13">
        <f t="shared" si="6"/>
        <v>0</v>
      </c>
      <c r="M54" s="13">
        <f t="shared" si="6"/>
        <v>0</v>
      </c>
      <c r="N54" s="13">
        <f t="shared" si="6"/>
        <v>0</v>
      </c>
      <c r="O54" s="13">
        <f t="shared" si="6"/>
        <v>0</v>
      </c>
      <c r="P54" s="49">
        <f t="shared" si="6"/>
        <v>0</v>
      </c>
      <c r="Q54" s="49">
        <f t="shared" si="1"/>
        <v>1701.53</v>
      </c>
      <c r="R54" s="21">
        <f t="shared" si="2"/>
        <v>1179.1200000000001</v>
      </c>
    </row>
    <row r="55" spans="1:18" ht="15" x14ac:dyDescent="0.25">
      <c r="A55" s="1" t="s">
        <v>46</v>
      </c>
      <c r="B55" s="1">
        <v>3</v>
      </c>
      <c r="C55" s="1" t="s">
        <v>49</v>
      </c>
      <c r="D55" s="2" t="s">
        <v>652</v>
      </c>
      <c r="E55" s="1" t="s">
        <v>614</v>
      </c>
      <c r="F55" s="9">
        <v>918</v>
      </c>
      <c r="G55" s="76">
        <v>1.2963904422979155E-2</v>
      </c>
      <c r="H55" s="13">
        <f t="shared" si="10"/>
        <v>5257.33</v>
      </c>
      <c r="I55" s="14"/>
      <c r="K55" s="20">
        <f t="shared" si="4"/>
        <v>3105.38</v>
      </c>
      <c r="L55" s="13">
        <f t="shared" si="6"/>
        <v>0</v>
      </c>
      <c r="M55" s="13">
        <f t="shared" si="6"/>
        <v>0</v>
      </c>
      <c r="N55" s="13">
        <f t="shared" si="6"/>
        <v>0</v>
      </c>
      <c r="O55" s="13">
        <f t="shared" si="6"/>
        <v>0</v>
      </c>
      <c r="P55" s="49">
        <f t="shared" si="6"/>
        <v>0</v>
      </c>
      <c r="Q55" s="49">
        <f t="shared" si="1"/>
        <v>3105.38</v>
      </c>
      <c r="R55" s="21">
        <f t="shared" si="2"/>
        <v>2151.9499999999998</v>
      </c>
    </row>
    <row r="56" spans="1:18" ht="15" x14ac:dyDescent="0.25">
      <c r="A56" s="1" t="s">
        <v>46</v>
      </c>
      <c r="B56" s="1">
        <v>3</v>
      </c>
      <c r="C56" s="1" t="s">
        <v>47</v>
      </c>
      <c r="D56" s="2" t="s">
        <v>650</v>
      </c>
      <c r="F56" s="9">
        <v>16662</v>
      </c>
      <c r="G56" s="76">
        <v>0.23529910184714456</v>
      </c>
      <c r="H56" s="13">
        <f t="shared" si="10"/>
        <v>95422.18</v>
      </c>
      <c r="I56" s="14"/>
      <c r="K56" s="20">
        <f t="shared" si="4"/>
        <v>56363.7</v>
      </c>
      <c r="L56" s="13">
        <f t="shared" si="6"/>
        <v>0</v>
      </c>
      <c r="M56" s="13">
        <f t="shared" si="6"/>
        <v>0</v>
      </c>
      <c r="N56" s="13">
        <f t="shared" si="6"/>
        <v>0</v>
      </c>
      <c r="O56" s="13">
        <f t="shared" si="6"/>
        <v>0</v>
      </c>
      <c r="P56" s="49">
        <f t="shared" si="6"/>
        <v>0</v>
      </c>
      <c r="Q56" s="49">
        <f t="shared" si="1"/>
        <v>56363.7</v>
      </c>
      <c r="R56" s="21">
        <f t="shared" si="2"/>
        <v>39058.479999999996</v>
      </c>
    </row>
    <row r="57" spans="1:18" ht="15" x14ac:dyDescent="0.25">
      <c r="A57" s="1" t="s">
        <v>46</v>
      </c>
      <c r="B57" s="1">
        <v>3</v>
      </c>
      <c r="C57" s="1" t="s">
        <v>50</v>
      </c>
      <c r="D57" s="2" t="s">
        <v>653</v>
      </c>
      <c r="F57" s="9">
        <v>1432</v>
      </c>
      <c r="G57" s="76">
        <v>2.0222561147828052E-2</v>
      </c>
      <c r="H57" s="13">
        <f t="shared" si="10"/>
        <v>8200.9699999999993</v>
      </c>
      <c r="I57" s="14"/>
      <c r="K57" s="20">
        <f t="shared" si="4"/>
        <v>4844.13</v>
      </c>
      <c r="L57" s="13">
        <f t="shared" si="6"/>
        <v>0</v>
      </c>
      <c r="M57" s="13">
        <f t="shared" si="6"/>
        <v>0</v>
      </c>
      <c r="N57" s="13">
        <f t="shared" si="6"/>
        <v>0</v>
      </c>
      <c r="O57" s="13">
        <f t="shared" si="6"/>
        <v>0</v>
      </c>
      <c r="P57" s="49">
        <f t="shared" si="6"/>
        <v>0</v>
      </c>
      <c r="Q57" s="49">
        <f t="shared" si="1"/>
        <v>4844.13</v>
      </c>
      <c r="R57" s="21">
        <f t="shared" si="2"/>
        <v>3356.8399999999992</v>
      </c>
    </row>
    <row r="58" spans="1:18" ht="15" x14ac:dyDescent="0.25">
      <c r="A58" s="1" t="s">
        <v>46</v>
      </c>
      <c r="B58" s="1">
        <v>3</v>
      </c>
      <c r="C58" s="1" t="s">
        <v>51</v>
      </c>
      <c r="D58" s="2" t="s">
        <v>654</v>
      </c>
      <c r="F58" s="9">
        <v>114</v>
      </c>
      <c r="G58" s="76">
        <v>1.609896627690222E-3</v>
      </c>
      <c r="H58" s="13">
        <f t="shared" si="10"/>
        <v>652.87</v>
      </c>
      <c r="I58" s="14"/>
      <c r="K58" s="20">
        <f t="shared" si="4"/>
        <v>385.64</v>
      </c>
      <c r="L58" s="13">
        <f t="shared" si="6"/>
        <v>0</v>
      </c>
      <c r="M58" s="13">
        <f t="shared" si="6"/>
        <v>0</v>
      </c>
      <c r="N58" s="13">
        <f t="shared" si="6"/>
        <v>0</v>
      </c>
      <c r="O58" s="13">
        <f t="shared" si="6"/>
        <v>0</v>
      </c>
      <c r="P58" s="49">
        <f t="shared" si="6"/>
        <v>0</v>
      </c>
      <c r="Q58" s="49">
        <f t="shared" si="1"/>
        <v>385.64</v>
      </c>
      <c r="R58" s="21">
        <f t="shared" si="2"/>
        <v>267.23</v>
      </c>
    </row>
    <row r="59" spans="1:18" ht="15" x14ac:dyDescent="0.25">
      <c r="A59" s="1" t="s">
        <v>46</v>
      </c>
      <c r="B59" s="1">
        <v>3</v>
      </c>
      <c r="C59" s="1" t="s">
        <v>52</v>
      </c>
      <c r="D59" s="2" t="s">
        <v>655</v>
      </c>
      <c r="F59" s="9">
        <v>10178</v>
      </c>
      <c r="G59" s="76">
        <v>0.14373270067220245</v>
      </c>
      <c r="H59" s="13">
        <f t="shared" si="10"/>
        <v>58288.74</v>
      </c>
      <c r="I59" s="14"/>
      <c r="K59" s="20">
        <f t="shared" si="4"/>
        <v>34429.83</v>
      </c>
      <c r="L59" s="13">
        <f t="shared" si="6"/>
        <v>0</v>
      </c>
      <c r="M59" s="13">
        <f t="shared" si="6"/>
        <v>0</v>
      </c>
      <c r="N59" s="13">
        <f t="shared" si="6"/>
        <v>0</v>
      </c>
      <c r="O59" s="13">
        <f t="shared" si="6"/>
        <v>0</v>
      </c>
      <c r="P59" s="49">
        <f t="shared" si="6"/>
        <v>0</v>
      </c>
      <c r="Q59" s="49">
        <f t="shared" si="1"/>
        <v>34429.83</v>
      </c>
      <c r="R59" s="21">
        <f t="shared" si="2"/>
        <v>23858.909999999996</v>
      </c>
    </row>
    <row r="60" spans="1:18" ht="15" x14ac:dyDescent="0.25">
      <c r="A60" s="1" t="s">
        <v>46</v>
      </c>
      <c r="B60" s="1">
        <v>3</v>
      </c>
      <c r="C60" s="1" t="s">
        <v>53</v>
      </c>
      <c r="D60" s="2" t="s">
        <v>656</v>
      </c>
      <c r="F60" s="9">
        <v>30603</v>
      </c>
      <c r="G60" s="76">
        <v>0.43217251313336724</v>
      </c>
      <c r="H60" s="13">
        <f t="shared" si="10"/>
        <v>175261.38</v>
      </c>
      <c r="I60" s="14"/>
      <c r="K60" s="20">
        <f t="shared" si="4"/>
        <v>103522.89</v>
      </c>
      <c r="L60" s="13">
        <f t="shared" si="6"/>
        <v>0</v>
      </c>
      <c r="M60" s="13">
        <f t="shared" si="6"/>
        <v>0</v>
      </c>
      <c r="N60" s="13">
        <f t="shared" si="6"/>
        <v>0</v>
      </c>
      <c r="O60" s="13">
        <f t="shared" si="6"/>
        <v>0</v>
      </c>
      <c r="P60" s="49">
        <f t="shared" si="6"/>
        <v>0</v>
      </c>
      <c r="Q60" s="49">
        <f t="shared" si="1"/>
        <v>103522.89</v>
      </c>
      <c r="R60" s="21">
        <f t="shared" si="2"/>
        <v>71738.490000000005</v>
      </c>
    </row>
    <row r="61" spans="1:18" ht="15.75" thickBot="1" x14ac:dyDescent="0.3">
      <c r="D61" s="2" t="s">
        <v>1223</v>
      </c>
      <c r="F61" s="8">
        <v>70812</v>
      </c>
      <c r="G61" s="77">
        <v>1</v>
      </c>
      <c r="H61" s="15">
        <f>SUM(H53:H60)</f>
        <v>405535.68999999994</v>
      </c>
      <c r="I61" s="14"/>
      <c r="K61" s="20">
        <f t="shared" si="4"/>
        <v>239540.66</v>
      </c>
      <c r="L61" s="13">
        <f t="shared" si="6"/>
        <v>0</v>
      </c>
      <c r="M61" s="13">
        <f t="shared" si="6"/>
        <v>0</v>
      </c>
      <c r="N61" s="13">
        <f t="shared" si="6"/>
        <v>0</v>
      </c>
      <c r="O61" s="13">
        <f t="shared" si="6"/>
        <v>0</v>
      </c>
      <c r="P61" s="49">
        <f t="shared" si="6"/>
        <v>0</v>
      </c>
      <c r="Q61" s="49">
        <f t="shared" si="1"/>
        <v>239540.66</v>
      </c>
      <c r="R61" s="21">
        <f t="shared" si="2"/>
        <v>165995.02999999994</v>
      </c>
    </row>
    <row r="62" spans="1:18" ht="15" customHeight="1" thickTop="1" x14ac:dyDescent="0.25">
      <c r="A62" s="1" t="s">
        <v>19</v>
      </c>
      <c r="D62" s="2" t="s">
        <v>19</v>
      </c>
      <c r="F62" s="9"/>
      <c r="G62" s="76"/>
      <c r="H62" s="14" t="s">
        <v>19</v>
      </c>
      <c r="I62" s="14"/>
      <c r="K62" s="20" t="str">
        <f t="shared" si="4"/>
        <v/>
      </c>
      <c r="L62" s="13" t="str">
        <f t="shared" si="6"/>
        <v/>
      </c>
      <c r="M62" s="13" t="str">
        <f t="shared" si="6"/>
        <v/>
      </c>
      <c r="N62" s="13" t="str">
        <f t="shared" si="6"/>
        <v/>
      </c>
      <c r="O62" s="13" t="str">
        <f t="shared" si="6"/>
        <v/>
      </c>
      <c r="P62" s="49" t="str">
        <f t="shared" si="6"/>
        <v/>
      </c>
      <c r="Q62" s="49" t="str">
        <f t="shared" si="1"/>
        <v/>
      </c>
      <c r="R62" s="21" t="str">
        <f t="shared" si="2"/>
        <v/>
      </c>
    </row>
    <row r="63" spans="1:18" ht="15" x14ac:dyDescent="0.25">
      <c r="A63" s="1" t="s">
        <v>54</v>
      </c>
      <c r="B63" s="1">
        <v>1</v>
      </c>
      <c r="C63" s="1" t="s">
        <v>14</v>
      </c>
      <c r="D63" s="2" t="s">
        <v>657</v>
      </c>
      <c r="F63" s="9">
        <v>14219</v>
      </c>
      <c r="G63" s="76">
        <v>0.91883683360258483</v>
      </c>
      <c r="H63" s="13">
        <f>ROUND(F63/$F$5*$H$5,2)</f>
        <v>81431.28</v>
      </c>
      <c r="I63" s="14"/>
      <c r="K63" s="20">
        <f t="shared" si="4"/>
        <v>48099.6</v>
      </c>
      <c r="L63" s="13">
        <f t="shared" si="6"/>
        <v>0</v>
      </c>
      <c r="M63" s="13">
        <f t="shared" si="6"/>
        <v>0</v>
      </c>
      <c r="N63" s="13">
        <f t="shared" si="6"/>
        <v>0</v>
      </c>
      <c r="O63" s="13">
        <f t="shared" si="6"/>
        <v>0</v>
      </c>
      <c r="P63" s="49">
        <f t="shared" si="6"/>
        <v>0</v>
      </c>
      <c r="Q63" s="49">
        <f t="shared" si="1"/>
        <v>48099.6</v>
      </c>
      <c r="R63" s="21">
        <f t="shared" si="2"/>
        <v>33331.68</v>
      </c>
    </row>
    <row r="64" spans="1:18" ht="15" x14ac:dyDescent="0.25">
      <c r="A64" s="1" t="s">
        <v>54</v>
      </c>
      <c r="B64" s="1">
        <v>3</v>
      </c>
      <c r="C64" s="1" t="s">
        <v>55</v>
      </c>
      <c r="D64" s="2" t="s">
        <v>658</v>
      </c>
      <c r="F64" s="9">
        <v>1256</v>
      </c>
      <c r="G64" s="76">
        <v>8.1163166397415179E-2</v>
      </c>
      <c r="H64" s="13">
        <f t="shared" ref="H64" si="11">ROUND(F64/$F$5*$H$5,2)</f>
        <v>7193.03</v>
      </c>
      <c r="I64" s="14"/>
      <c r="K64" s="20">
        <f t="shared" si="4"/>
        <v>4248.76</v>
      </c>
      <c r="L64" s="13">
        <f t="shared" si="6"/>
        <v>0</v>
      </c>
      <c r="M64" s="13">
        <f t="shared" si="6"/>
        <v>0</v>
      </c>
      <c r="N64" s="13">
        <f t="shared" si="6"/>
        <v>0</v>
      </c>
      <c r="O64" s="13">
        <f t="shared" si="6"/>
        <v>0</v>
      </c>
      <c r="P64" s="49">
        <f t="shared" si="6"/>
        <v>0</v>
      </c>
      <c r="Q64" s="49">
        <f t="shared" si="1"/>
        <v>4248.76</v>
      </c>
      <c r="R64" s="21">
        <f t="shared" si="2"/>
        <v>2944.2699999999995</v>
      </c>
    </row>
    <row r="65" spans="1:18" ht="15.75" thickBot="1" x14ac:dyDescent="0.3">
      <c r="D65" s="2" t="s">
        <v>1223</v>
      </c>
      <c r="F65" s="8">
        <v>15475</v>
      </c>
      <c r="G65" s="77">
        <v>1</v>
      </c>
      <c r="H65" s="15">
        <f>SUM(H63:H64)</f>
        <v>88624.31</v>
      </c>
      <c r="I65" s="14"/>
      <c r="K65" s="20">
        <f t="shared" si="4"/>
        <v>52348.36</v>
      </c>
      <c r="L65" s="13">
        <f t="shared" si="6"/>
        <v>0</v>
      </c>
      <c r="M65" s="13">
        <f t="shared" si="6"/>
        <v>0</v>
      </c>
      <c r="N65" s="13">
        <f t="shared" si="6"/>
        <v>0</v>
      </c>
      <c r="O65" s="13">
        <f t="shared" si="6"/>
        <v>0</v>
      </c>
      <c r="P65" s="49">
        <f t="shared" si="6"/>
        <v>0</v>
      </c>
      <c r="Q65" s="49">
        <f t="shared" si="1"/>
        <v>52348.36</v>
      </c>
      <c r="R65" s="21">
        <f t="shared" si="2"/>
        <v>36275.949999999997</v>
      </c>
    </row>
    <row r="66" spans="1:18" ht="15.75" thickTop="1" x14ac:dyDescent="0.25">
      <c r="A66" s="1" t="s">
        <v>19</v>
      </c>
      <c r="D66" s="2" t="s">
        <v>19</v>
      </c>
      <c r="F66" s="9"/>
      <c r="G66" s="76"/>
      <c r="H66" s="14" t="s">
        <v>19</v>
      </c>
      <c r="I66" s="14"/>
      <c r="K66" s="20" t="str">
        <f t="shared" si="4"/>
        <v/>
      </c>
      <c r="L66" s="13" t="str">
        <f t="shared" si="6"/>
        <v/>
      </c>
      <c r="M66" s="13" t="str">
        <f t="shared" si="6"/>
        <v/>
      </c>
      <c r="N66" s="13" t="str">
        <f t="shared" si="6"/>
        <v/>
      </c>
      <c r="O66" s="13" t="str">
        <f t="shared" si="6"/>
        <v/>
      </c>
      <c r="P66" s="49" t="str">
        <f t="shared" si="6"/>
        <v/>
      </c>
      <c r="Q66" s="49" t="str">
        <f t="shared" si="1"/>
        <v/>
      </c>
      <c r="R66" s="21" t="str">
        <f t="shared" si="2"/>
        <v/>
      </c>
    </row>
    <row r="67" spans="1:18" ht="15" x14ac:dyDescent="0.25">
      <c r="A67" s="1" t="s">
        <v>56</v>
      </c>
      <c r="B67" s="1">
        <v>1</v>
      </c>
      <c r="C67" s="1" t="s">
        <v>14</v>
      </c>
      <c r="D67" s="2" t="s">
        <v>659</v>
      </c>
      <c r="F67" s="9">
        <v>14025</v>
      </c>
      <c r="G67" s="76">
        <v>0.69068255687974001</v>
      </c>
      <c r="H67" s="13">
        <f>ROUND(F67/$F$5*$H$5,2)</f>
        <v>80320.259999999995</v>
      </c>
      <c r="I67" s="14"/>
      <c r="K67" s="20">
        <f t="shared" si="4"/>
        <v>47443.34</v>
      </c>
      <c r="L67" s="13">
        <f t="shared" si="6"/>
        <v>0</v>
      </c>
      <c r="M67" s="13">
        <f t="shared" si="6"/>
        <v>0</v>
      </c>
      <c r="N67" s="13">
        <f t="shared" si="6"/>
        <v>0</v>
      </c>
      <c r="O67" s="13">
        <f t="shared" si="6"/>
        <v>0</v>
      </c>
      <c r="P67" s="49">
        <f t="shared" si="6"/>
        <v>0</v>
      </c>
      <c r="Q67" s="49">
        <f t="shared" si="1"/>
        <v>47443.34</v>
      </c>
      <c r="R67" s="21">
        <f t="shared" si="2"/>
        <v>32876.92</v>
      </c>
    </row>
    <row r="68" spans="1:18" ht="15" x14ac:dyDescent="0.25">
      <c r="A68" s="1" t="s">
        <v>56</v>
      </c>
      <c r="B68" s="1">
        <v>3</v>
      </c>
      <c r="C68" s="1" t="s">
        <v>58</v>
      </c>
      <c r="D68" s="2" t="s">
        <v>661</v>
      </c>
      <c r="F68" s="9">
        <v>517</v>
      </c>
      <c r="G68" s="76">
        <v>2.5460455037919827E-2</v>
      </c>
      <c r="H68" s="13">
        <f t="shared" ref="H68:H72" si="12">ROUND(F68/$F$5*$H$5,2)</f>
        <v>2960.83</v>
      </c>
      <c r="I68" s="14"/>
      <c r="K68" s="20">
        <f t="shared" si="4"/>
        <v>1748.89</v>
      </c>
      <c r="L68" s="13">
        <f t="shared" si="6"/>
        <v>0</v>
      </c>
      <c r="M68" s="13">
        <f t="shared" si="6"/>
        <v>0</v>
      </c>
      <c r="N68" s="13">
        <f t="shared" si="6"/>
        <v>0</v>
      </c>
      <c r="O68" s="13">
        <f t="shared" si="6"/>
        <v>0</v>
      </c>
      <c r="P68" s="49">
        <f t="shared" si="6"/>
        <v>0</v>
      </c>
      <c r="Q68" s="49">
        <f t="shared" si="1"/>
        <v>1748.89</v>
      </c>
      <c r="R68" s="21">
        <f t="shared" si="2"/>
        <v>1211.9399999999998</v>
      </c>
    </row>
    <row r="69" spans="1:18" ht="15" x14ac:dyDescent="0.25">
      <c r="A69" s="1" t="s">
        <v>56</v>
      </c>
      <c r="B69" s="1">
        <v>3</v>
      </c>
      <c r="C69" s="1" t="s">
        <v>59</v>
      </c>
      <c r="D69" s="2" t="s">
        <v>662</v>
      </c>
      <c r="F69" s="9">
        <v>593</v>
      </c>
      <c r="G69" s="76">
        <v>2.920319117502216E-2</v>
      </c>
      <c r="H69" s="13">
        <f t="shared" si="12"/>
        <v>3396.07</v>
      </c>
      <c r="I69" s="14"/>
      <c r="K69" s="20">
        <f t="shared" si="4"/>
        <v>2005.98</v>
      </c>
      <c r="L69" s="13">
        <f t="shared" si="6"/>
        <v>0</v>
      </c>
      <c r="M69" s="13">
        <f t="shared" si="6"/>
        <v>0</v>
      </c>
      <c r="N69" s="13">
        <f t="shared" si="6"/>
        <v>0</v>
      </c>
      <c r="O69" s="13">
        <f t="shared" si="6"/>
        <v>0</v>
      </c>
      <c r="P69" s="49">
        <f t="shared" si="6"/>
        <v>0</v>
      </c>
      <c r="Q69" s="49">
        <f t="shared" si="1"/>
        <v>2005.98</v>
      </c>
      <c r="R69" s="21">
        <f t="shared" si="2"/>
        <v>1390.0900000000001</v>
      </c>
    </row>
    <row r="70" spans="1:18" ht="15" x14ac:dyDescent="0.25">
      <c r="A70" s="1" t="s">
        <v>56</v>
      </c>
      <c r="B70" s="1">
        <v>3</v>
      </c>
      <c r="C70" s="1" t="s">
        <v>57</v>
      </c>
      <c r="D70" s="2" t="s">
        <v>660</v>
      </c>
      <c r="F70" s="9">
        <v>2961</v>
      </c>
      <c r="G70" s="76">
        <v>0.14581896976263173</v>
      </c>
      <c r="H70" s="13">
        <f t="shared" si="12"/>
        <v>16957.45</v>
      </c>
      <c r="I70" s="14"/>
      <c r="K70" s="20">
        <f t="shared" si="4"/>
        <v>10016.379999999999</v>
      </c>
      <c r="L70" s="13">
        <f t="shared" si="6"/>
        <v>0</v>
      </c>
      <c r="M70" s="13">
        <f t="shared" si="6"/>
        <v>0</v>
      </c>
      <c r="N70" s="13">
        <f t="shared" si="6"/>
        <v>0</v>
      </c>
      <c r="O70" s="13">
        <f t="shared" si="6"/>
        <v>0</v>
      </c>
      <c r="P70" s="49">
        <f t="shared" si="6"/>
        <v>0</v>
      </c>
      <c r="Q70" s="49">
        <f t="shared" si="1"/>
        <v>10016.379999999999</v>
      </c>
      <c r="R70" s="21">
        <f t="shared" si="2"/>
        <v>6941.0700000000015</v>
      </c>
    </row>
    <row r="71" spans="1:18" ht="15" x14ac:dyDescent="0.25">
      <c r="A71" s="1" t="s">
        <v>56</v>
      </c>
      <c r="B71" s="1">
        <v>3</v>
      </c>
      <c r="C71" s="1" t="s">
        <v>60</v>
      </c>
      <c r="D71" s="2" t="s">
        <v>663</v>
      </c>
      <c r="F71" s="9">
        <v>2094</v>
      </c>
      <c r="G71" s="76">
        <v>0.10312222988279326</v>
      </c>
      <c r="H71" s="13">
        <f t="shared" si="12"/>
        <v>11992.2</v>
      </c>
      <c r="I71" s="14"/>
      <c r="K71" s="20">
        <f t="shared" si="4"/>
        <v>7083.52</v>
      </c>
      <c r="L71" s="13">
        <f t="shared" si="6"/>
        <v>0</v>
      </c>
      <c r="M71" s="13">
        <f t="shared" si="6"/>
        <v>0</v>
      </c>
      <c r="N71" s="13">
        <f t="shared" si="6"/>
        <v>0</v>
      </c>
      <c r="O71" s="13">
        <f t="shared" si="6"/>
        <v>0</v>
      </c>
      <c r="P71" s="49">
        <f t="shared" si="6"/>
        <v>0</v>
      </c>
      <c r="Q71" s="49">
        <f t="shared" si="1"/>
        <v>7083.52</v>
      </c>
      <c r="R71" s="21">
        <f t="shared" si="2"/>
        <v>4908.68</v>
      </c>
    </row>
    <row r="72" spans="1:18" ht="15" x14ac:dyDescent="0.25">
      <c r="A72" s="1" t="s">
        <v>56</v>
      </c>
      <c r="B72" s="1">
        <v>3</v>
      </c>
      <c r="C72" s="1" t="s">
        <v>61</v>
      </c>
      <c r="D72" s="2" t="s">
        <v>664</v>
      </c>
      <c r="F72" s="9">
        <v>116</v>
      </c>
      <c r="G72" s="76">
        <v>5.7125972618930366E-3</v>
      </c>
      <c r="H72" s="13">
        <f t="shared" si="12"/>
        <v>664.32</v>
      </c>
      <c r="I72" s="14"/>
      <c r="K72" s="20">
        <f t="shared" si="4"/>
        <v>392.4</v>
      </c>
      <c r="L72" s="13">
        <f t="shared" si="6"/>
        <v>0</v>
      </c>
      <c r="M72" s="13">
        <f t="shared" si="6"/>
        <v>0</v>
      </c>
      <c r="N72" s="13">
        <f t="shared" si="6"/>
        <v>0</v>
      </c>
      <c r="O72" s="13">
        <f t="shared" si="6"/>
        <v>0</v>
      </c>
      <c r="P72" s="49">
        <f t="shared" si="6"/>
        <v>0</v>
      </c>
      <c r="Q72" s="49">
        <f t="shared" si="1"/>
        <v>392.4</v>
      </c>
      <c r="R72" s="21">
        <f t="shared" si="2"/>
        <v>271.92000000000007</v>
      </c>
    </row>
    <row r="73" spans="1:18" ht="15.75" thickBot="1" x14ac:dyDescent="0.3">
      <c r="D73" s="2" t="s">
        <v>1223</v>
      </c>
      <c r="F73" s="8">
        <v>20306</v>
      </c>
      <c r="G73" s="77">
        <v>1</v>
      </c>
      <c r="H73" s="15">
        <f>SUM(H67:H72)</f>
        <v>116291.13</v>
      </c>
      <c r="I73" s="14"/>
      <c r="K73" s="20">
        <f t="shared" si="4"/>
        <v>68690.509999999995</v>
      </c>
      <c r="L73" s="13">
        <f t="shared" si="6"/>
        <v>0</v>
      </c>
      <c r="M73" s="13">
        <f t="shared" si="6"/>
        <v>0</v>
      </c>
      <c r="N73" s="13">
        <f t="shared" si="6"/>
        <v>0</v>
      </c>
      <c r="O73" s="13">
        <f t="shared" si="6"/>
        <v>0</v>
      </c>
      <c r="P73" s="49">
        <f t="shared" si="6"/>
        <v>0</v>
      </c>
      <c r="Q73" s="49">
        <f t="shared" ref="Q73:Q136" si="13">IF(F73="","",SUM(K73:P73))</f>
        <v>68690.509999999995</v>
      </c>
      <c r="R73" s="21">
        <f t="shared" ref="R73:R136" si="14">IFERROR(+H73-Q73,"")</f>
        <v>47600.62000000001</v>
      </c>
    </row>
    <row r="74" spans="1:18" ht="15.75" thickTop="1" x14ac:dyDescent="0.25">
      <c r="A74" s="1" t="s">
        <v>19</v>
      </c>
      <c r="D74" s="2" t="s">
        <v>19</v>
      </c>
      <c r="F74" s="9"/>
      <c r="G74" s="76"/>
      <c r="H74" s="14" t="s">
        <v>19</v>
      </c>
      <c r="I74" s="14"/>
      <c r="K74" s="20" t="str">
        <f t="shared" ref="K74:K137" si="15">IF(D74="","",ROUND(+$K$5*F74/$F$5,2))</f>
        <v/>
      </c>
      <c r="L74" s="13" t="str">
        <f t="shared" si="6"/>
        <v/>
      </c>
      <c r="M74" s="13" t="str">
        <f t="shared" si="6"/>
        <v/>
      </c>
      <c r="N74" s="13" t="str">
        <f t="shared" si="6"/>
        <v/>
      </c>
      <c r="O74" s="13" t="str">
        <f t="shared" si="6"/>
        <v/>
      </c>
      <c r="P74" s="49" t="str">
        <f t="shared" si="6"/>
        <v/>
      </c>
      <c r="Q74" s="49" t="str">
        <f t="shared" si="13"/>
        <v/>
      </c>
      <c r="R74" s="21" t="str">
        <f t="shared" si="14"/>
        <v/>
      </c>
    </row>
    <row r="75" spans="1:18" ht="15" x14ac:dyDescent="0.25">
      <c r="A75" s="1" t="s">
        <v>62</v>
      </c>
      <c r="B75" s="1">
        <v>1</v>
      </c>
      <c r="C75" s="1" t="s">
        <v>14</v>
      </c>
      <c r="D75" s="2" t="s">
        <v>665</v>
      </c>
      <c r="F75" s="9">
        <v>16376</v>
      </c>
      <c r="G75" s="76">
        <v>0.43242672299973595</v>
      </c>
      <c r="H75" s="13">
        <f>ROUND(F75/$F$5*$H$5,2)</f>
        <v>93784.28</v>
      </c>
      <c r="I75" s="14"/>
      <c r="K75" s="20">
        <f t="shared" si="15"/>
        <v>55396.23</v>
      </c>
      <c r="L75" s="13">
        <f t="shared" si="6"/>
        <v>0</v>
      </c>
      <c r="M75" s="13">
        <f t="shared" si="6"/>
        <v>0</v>
      </c>
      <c r="N75" s="13">
        <f t="shared" si="6"/>
        <v>0</v>
      </c>
      <c r="O75" s="13">
        <f t="shared" si="6"/>
        <v>0</v>
      </c>
      <c r="P75" s="49">
        <f t="shared" si="6"/>
        <v>0</v>
      </c>
      <c r="Q75" s="49">
        <f t="shared" si="13"/>
        <v>55396.23</v>
      </c>
      <c r="R75" s="21">
        <f t="shared" si="14"/>
        <v>38388.049999999996</v>
      </c>
    </row>
    <row r="76" spans="1:18" ht="15" x14ac:dyDescent="0.25">
      <c r="A76" s="1" t="s">
        <v>62</v>
      </c>
      <c r="B76" s="1">
        <v>3</v>
      </c>
      <c r="C76" s="1" t="s">
        <v>64</v>
      </c>
      <c r="D76" s="2" t="s">
        <v>667</v>
      </c>
      <c r="F76" s="9">
        <v>1288</v>
      </c>
      <c r="G76" s="76">
        <v>3.4011090573012936E-2</v>
      </c>
      <c r="H76" s="13">
        <f t="shared" ref="H76:H139" si="16">ROUND(F76/$F$5*$H$5,2)</f>
        <v>7376.29</v>
      </c>
      <c r="I76" s="14"/>
      <c r="K76" s="20">
        <f t="shared" si="15"/>
        <v>4357.01</v>
      </c>
      <c r="L76" s="13">
        <f t="shared" ref="L76:P126" si="17">IF($D76="","",ROUND(+L$5*$F76/$F$5,2))</f>
        <v>0</v>
      </c>
      <c r="M76" s="13">
        <f t="shared" si="17"/>
        <v>0</v>
      </c>
      <c r="N76" s="13">
        <f t="shared" si="17"/>
        <v>0</v>
      </c>
      <c r="O76" s="13">
        <f t="shared" si="17"/>
        <v>0</v>
      </c>
      <c r="P76" s="49">
        <f t="shared" si="17"/>
        <v>0</v>
      </c>
      <c r="Q76" s="49">
        <f t="shared" si="13"/>
        <v>4357.01</v>
      </c>
      <c r="R76" s="21">
        <f t="shared" si="14"/>
        <v>3019.2799999999997</v>
      </c>
    </row>
    <row r="77" spans="1:18" ht="15" x14ac:dyDescent="0.25">
      <c r="A77" s="1" t="s">
        <v>62</v>
      </c>
      <c r="B77" s="1">
        <v>3</v>
      </c>
      <c r="C77" s="1" t="s">
        <v>63</v>
      </c>
      <c r="D77" s="2" t="s">
        <v>666</v>
      </c>
      <c r="F77" s="9">
        <v>18366</v>
      </c>
      <c r="G77" s="76">
        <v>0.48497491418008976</v>
      </c>
      <c r="H77" s="13">
        <f t="shared" si="16"/>
        <v>105180.88</v>
      </c>
      <c r="I77" s="14"/>
      <c r="K77" s="20">
        <f t="shared" si="15"/>
        <v>62127.94</v>
      </c>
      <c r="L77" s="13">
        <f t="shared" si="17"/>
        <v>0</v>
      </c>
      <c r="M77" s="13">
        <f t="shared" si="17"/>
        <v>0</v>
      </c>
      <c r="N77" s="13">
        <f t="shared" si="17"/>
        <v>0</v>
      </c>
      <c r="O77" s="13">
        <f t="shared" si="17"/>
        <v>0</v>
      </c>
      <c r="P77" s="49">
        <f t="shared" si="17"/>
        <v>0</v>
      </c>
      <c r="Q77" s="49">
        <f t="shared" si="13"/>
        <v>62127.94</v>
      </c>
      <c r="R77" s="21">
        <f t="shared" si="14"/>
        <v>43052.94</v>
      </c>
    </row>
    <row r="78" spans="1:18" ht="15" x14ac:dyDescent="0.25">
      <c r="A78" s="1" t="s">
        <v>62</v>
      </c>
      <c r="B78" s="1">
        <v>3</v>
      </c>
      <c r="C78" s="1" t="s">
        <v>65</v>
      </c>
      <c r="D78" s="2" t="s">
        <v>668</v>
      </c>
      <c r="F78" s="9">
        <v>76</v>
      </c>
      <c r="G78" s="76">
        <v>2.0068655928175338E-3</v>
      </c>
      <c r="H78" s="13">
        <f t="shared" si="16"/>
        <v>435.25</v>
      </c>
      <c r="I78" s="14"/>
      <c r="K78" s="20">
        <f t="shared" si="15"/>
        <v>257.08999999999997</v>
      </c>
      <c r="L78" s="13">
        <f t="shared" si="17"/>
        <v>0</v>
      </c>
      <c r="M78" s="13">
        <f t="shared" si="17"/>
        <v>0</v>
      </c>
      <c r="N78" s="13">
        <f t="shared" si="17"/>
        <v>0</v>
      </c>
      <c r="O78" s="13">
        <f t="shared" si="17"/>
        <v>0</v>
      </c>
      <c r="P78" s="49">
        <f t="shared" si="17"/>
        <v>0</v>
      </c>
      <c r="Q78" s="49">
        <f t="shared" si="13"/>
        <v>257.08999999999997</v>
      </c>
      <c r="R78" s="21">
        <f t="shared" si="14"/>
        <v>178.16000000000003</v>
      </c>
    </row>
    <row r="79" spans="1:18" ht="15" x14ac:dyDescent="0.25">
      <c r="A79" s="1" t="s">
        <v>62</v>
      </c>
      <c r="B79" s="1">
        <v>3</v>
      </c>
      <c r="C79" s="1" t="s">
        <v>66</v>
      </c>
      <c r="D79" s="2" t="s">
        <v>669</v>
      </c>
      <c r="F79" s="9">
        <v>802</v>
      </c>
      <c r="G79" s="76">
        <v>2.1177713229469236E-2</v>
      </c>
      <c r="H79" s="13">
        <f t="shared" si="16"/>
        <v>4593</v>
      </c>
      <c r="I79" s="14"/>
      <c r="K79" s="20">
        <f t="shared" si="15"/>
        <v>2712.98</v>
      </c>
      <c r="L79" s="13">
        <f t="shared" si="17"/>
        <v>0</v>
      </c>
      <c r="M79" s="13">
        <f t="shared" si="17"/>
        <v>0</v>
      </c>
      <c r="N79" s="13">
        <f t="shared" si="17"/>
        <v>0</v>
      </c>
      <c r="O79" s="13">
        <f t="shared" si="17"/>
        <v>0</v>
      </c>
      <c r="P79" s="49">
        <f t="shared" si="17"/>
        <v>0</v>
      </c>
      <c r="Q79" s="49">
        <f t="shared" si="13"/>
        <v>2712.98</v>
      </c>
      <c r="R79" s="21">
        <f t="shared" si="14"/>
        <v>1880.02</v>
      </c>
    </row>
    <row r="80" spans="1:18" ht="15" x14ac:dyDescent="0.25">
      <c r="A80" s="1" t="s">
        <v>62</v>
      </c>
      <c r="B80" s="1">
        <v>3</v>
      </c>
      <c r="C80" s="1" t="s">
        <v>67</v>
      </c>
      <c r="D80" s="2" t="s">
        <v>670</v>
      </c>
      <c r="F80" s="9">
        <v>962</v>
      </c>
      <c r="G80" s="76">
        <v>2.540269342487457E-2</v>
      </c>
      <c r="H80" s="13">
        <f t="shared" si="16"/>
        <v>5509.31</v>
      </c>
      <c r="I80" s="14"/>
      <c r="K80" s="20">
        <f t="shared" si="15"/>
        <v>3254.22</v>
      </c>
      <c r="L80" s="13">
        <f t="shared" si="17"/>
        <v>0</v>
      </c>
      <c r="M80" s="13">
        <f t="shared" si="17"/>
        <v>0</v>
      </c>
      <c r="N80" s="13">
        <f t="shared" si="17"/>
        <v>0</v>
      </c>
      <c r="O80" s="13">
        <f t="shared" si="17"/>
        <v>0</v>
      </c>
      <c r="P80" s="49">
        <f t="shared" si="17"/>
        <v>0</v>
      </c>
      <c r="Q80" s="49">
        <f t="shared" si="13"/>
        <v>3254.22</v>
      </c>
      <c r="R80" s="21">
        <f t="shared" si="14"/>
        <v>2255.0900000000006</v>
      </c>
    </row>
    <row r="81" spans="1:18" ht="15.75" thickBot="1" x14ac:dyDescent="0.3">
      <c r="D81" s="2" t="s">
        <v>1223</v>
      </c>
      <c r="F81" s="8">
        <v>37870</v>
      </c>
      <c r="G81" s="77">
        <v>0.99999999999999989</v>
      </c>
      <c r="H81" s="13">
        <f>SUM(H75:H80)</f>
        <v>216879.01</v>
      </c>
      <c r="I81" s="14"/>
      <c r="K81" s="20">
        <f t="shared" si="15"/>
        <v>128105.48</v>
      </c>
      <c r="L81" s="13">
        <f t="shared" si="17"/>
        <v>0</v>
      </c>
      <c r="M81" s="13">
        <f t="shared" si="17"/>
        <v>0</v>
      </c>
      <c r="N81" s="13">
        <f t="shared" si="17"/>
        <v>0</v>
      </c>
      <c r="O81" s="13">
        <f t="shared" si="17"/>
        <v>0</v>
      </c>
      <c r="P81" s="49">
        <f t="shared" si="17"/>
        <v>0</v>
      </c>
      <c r="Q81" s="49">
        <f t="shared" si="13"/>
        <v>128105.48</v>
      </c>
      <c r="R81" s="21">
        <f t="shared" si="14"/>
        <v>88773.530000000013</v>
      </c>
    </row>
    <row r="82" spans="1:18" ht="15.75" thickTop="1" x14ac:dyDescent="0.25">
      <c r="A82" s="1" t="s">
        <v>19</v>
      </c>
      <c r="D82" s="2" t="s">
        <v>19</v>
      </c>
      <c r="F82" s="9"/>
      <c r="G82" s="76"/>
      <c r="H82" s="13"/>
      <c r="I82" s="14"/>
      <c r="K82" s="20" t="str">
        <f t="shared" si="15"/>
        <v/>
      </c>
      <c r="L82" s="13" t="str">
        <f t="shared" si="17"/>
        <v/>
      </c>
      <c r="M82" s="13" t="str">
        <f t="shared" si="17"/>
        <v/>
      </c>
      <c r="N82" s="13" t="str">
        <f t="shared" si="17"/>
        <v/>
      </c>
      <c r="O82" s="13" t="str">
        <f t="shared" si="17"/>
        <v/>
      </c>
      <c r="P82" s="49" t="str">
        <f t="shared" si="17"/>
        <v/>
      </c>
      <c r="Q82" s="49" t="str">
        <f t="shared" si="13"/>
        <v/>
      </c>
      <c r="R82" s="21" t="str">
        <f t="shared" si="14"/>
        <v/>
      </c>
    </row>
    <row r="83" spans="1:18" ht="15" x14ac:dyDescent="0.25">
      <c r="A83" s="1" t="s">
        <v>68</v>
      </c>
      <c r="B83" s="1">
        <v>1</v>
      </c>
      <c r="C83" s="1" t="s">
        <v>14</v>
      </c>
      <c r="D83" s="2" t="s">
        <v>671</v>
      </c>
      <c r="F83" s="9">
        <v>30582</v>
      </c>
      <c r="G83" s="76">
        <v>0.25254969321100312</v>
      </c>
      <c r="H83" s="13">
        <f t="shared" si="16"/>
        <v>175141.11</v>
      </c>
      <c r="I83" s="14"/>
      <c r="K83" s="20">
        <f t="shared" si="15"/>
        <v>103451.85</v>
      </c>
      <c r="L83" s="13">
        <f t="shared" si="17"/>
        <v>0</v>
      </c>
      <c r="M83" s="13">
        <f t="shared" si="17"/>
        <v>0</v>
      </c>
      <c r="N83" s="13">
        <f t="shared" si="17"/>
        <v>0</v>
      </c>
      <c r="O83" s="13">
        <f t="shared" si="17"/>
        <v>0</v>
      </c>
      <c r="P83" s="49">
        <f t="shared" si="17"/>
        <v>0</v>
      </c>
      <c r="Q83" s="49">
        <f t="shared" si="13"/>
        <v>103451.85</v>
      </c>
      <c r="R83" s="21">
        <f t="shared" si="14"/>
        <v>71689.25999999998</v>
      </c>
    </row>
    <row r="84" spans="1:18" ht="15" x14ac:dyDescent="0.25">
      <c r="A84" s="1" t="s">
        <v>68</v>
      </c>
      <c r="B84" s="1">
        <v>3</v>
      </c>
      <c r="C84" s="1" t="s">
        <v>70</v>
      </c>
      <c r="D84" s="2" t="s">
        <v>673</v>
      </c>
      <c r="F84" s="9">
        <v>7775</v>
      </c>
      <c r="G84" s="76">
        <v>6.4206849281131032E-2</v>
      </c>
      <c r="H84" s="13">
        <f t="shared" si="16"/>
        <v>44526.92</v>
      </c>
      <c r="I84" s="14"/>
      <c r="K84" s="20">
        <f t="shared" si="15"/>
        <v>26301.03</v>
      </c>
      <c r="L84" s="13">
        <f t="shared" si="17"/>
        <v>0</v>
      </c>
      <c r="M84" s="13">
        <f t="shared" si="17"/>
        <v>0</v>
      </c>
      <c r="N84" s="13">
        <f t="shared" si="17"/>
        <v>0</v>
      </c>
      <c r="O84" s="13">
        <f t="shared" si="17"/>
        <v>0</v>
      </c>
      <c r="P84" s="49">
        <f t="shared" si="17"/>
        <v>0</v>
      </c>
      <c r="Q84" s="49">
        <f t="shared" si="13"/>
        <v>26301.03</v>
      </c>
      <c r="R84" s="21">
        <f t="shared" si="14"/>
        <v>18225.89</v>
      </c>
    </row>
    <row r="85" spans="1:18" ht="15" x14ac:dyDescent="0.25">
      <c r="A85" s="1" t="s">
        <v>68</v>
      </c>
      <c r="B85" s="1">
        <v>3</v>
      </c>
      <c r="C85" s="1" t="s">
        <v>71</v>
      </c>
      <c r="D85" s="2" t="s">
        <v>674</v>
      </c>
      <c r="F85" s="9">
        <v>22333</v>
      </c>
      <c r="G85" s="76">
        <v>0.18442849710553047</v>
      </c>
      <c r="H85" s="13">
        <f t="shared" si="16"/>
        <v>127899.63</v>
      </c>
      <c r="I85" s="14"/>
      <c r="K85" s="20">
        <f t="shared" si="15"/>
        <v>75547.39</v>
      </c>
      <c r="L85" s="13">
        <f t="shared" si="17"/>
        <v>0</v>
      </c>
      <c r="M85" s="13">
        <f t="shared" si="17"/>
        <v>0</v>
      </c>
      <c r="N85" s="13">
        <f t="shared" si="17"/>
        <v>0</v>
      </c>
      <c r="O85" s="13">
        <f t="shared" si="17"/>
        <v>0</v>
      </c>
      <c r="P85" s="49">
        <f t="shared" si="17"/>
        <v>0</v>
      </c>
      <c r="Q85" s="49">
        <f t="shared" si="13"/>
        <v>75547.39</v>
      </c>
      <c r="R85" s="21">
        <f t="shared" si="14"/>
        <v>52352.240000000005</v>
      </c>
    </row>
    <row r="86" spans="1:18" ht="15" x14ac:dyDescent="0.25">
      <c r="A86" s="1" t="s">
        <v>68</v>
      </c>
      <c r="B86" s="1">
        <v>3</v>
      </c>
      <c r="C86" s="1" t="s">
        <v>69</v>
      </c>
      <c r="D86" s="2" t="s">
        <v>672</v>
      </c>
      <c r="F86" s="9">
        <v>49447</v>
      </c>
      <c r="G86" s="76">
        <v>0.40833904519666703</v>
      </c>
      <c r="H86" s="13">
        <f t="shared" si="16"/>
        <v>283179.73</v>
      </c>
      <c r="I86" s="14"/>
      <c r="K86" s="20">
        <f t="shared" si="15"/>
        <v>167267.79999999999</v>
      </c>
      <c r="L86" s="13">
        <f t="shared" si="17"/>
        <v>0</v>
      </c>
      <c r="M86" s="13">
        <f t="shared" si="17"/>
        <v>0</v>
      </c>
      <c r="N86" s="13">
        <f t="shared" si="17"/>
        <v>0</v>
      </c>
      <c r="O86" s="13">
        <f t="shared" si="17"/>
        <v>0</v>
      </c>
      <c r="P86" s="49">
        <f t="shared" si="17"/>
        <v>0</v>
      </c>
      <c r="Q86" s="49">
        <f t="shared" si="13"/>
        <v>167267.79999999999</v>
      </c>
      <c r="R86" s="21">
        <f t="shared" si="14"/>
        <v>115911.93</v>
      </c>
    </row>
    <row r="87" spans="1:18" ht="15" x14ac:dyDescent="0.25">
      <c r="A87" s="1" t="s">
        <v>68</v>
      </c>
      <c r="B87" s="1">
        <v>3</v>
      </c>
      <c r="C87" s="1" t="s">
        <v>72</v>
      </c>
      <c r="D87" s="2" t="s">
        <v>675</v>
      </c>
      <c r="F87" s="9">
        <v>786</v>
      </c>
      <c r="G87" s="76">
        <v>6.4908789112500306E-3</v>
      </c>
      <c r="H87" s="13">
        <f t="shared" si="16"/>
        <v>4501.37</v>
      </c>
      <c r="I87" s="14"/>
      <c r="K87" s="20">
        <f t="shared" si="15"/>
        <v>2658.86</v>
      </c>
      <c r="L87" s="13">
        <f t="shared" si="17"/>
        <v>0</v>
      </c>
      <c r="M87" s="13">
        <f t="shared" si="17"/>
        <v>0</v>
      </c>
      <c r="N87" s="13">
        <f t="shared" si="17"/>
        <v>0</v>
      </c>
      <c r="O87" s="13">
        <f t="shared" si="17"/>
        <v>0</v>
      </c>
      <c r="P87" s="49">
        <f t="shared" si="17"/>
        <v>0</v>
      </c>
      <c r="Q87" s="49">
        <f t="shared" si="13"/>
        <v>2658.86</v>
      </c>
      <c r="R87" s="21">
        <f t="shared" si="14"/>
        <v>1842.5099999999998</v>
      </c>
    </row>
    <row r="88" spans="1:18" ht="15" x14ac:dyDescent="0.25">
      <c r="A88" s="1" t="s">
        <v>68</v>
      </c>
      <c r="B88" s="1">
        <v>3</v>
      </c>
      <c r="C88" s="1" t="s">
        <v>73</v>
      </c>
      <c r="D88" s="2" t="s">
        <v>676</v>
      </c>
      <c r="F88" s="9">
        <v>9310</v>
      </c>
      <c r="G88" s="76">
        <v>7.6883056824093882E-2</v>
      </c>
      <c r="H88" s="13">
        <f t="shared" si="16"/>
        <v>53317.760000000002</v>
      </c>
      <c r="I88" s="14"/>
      <c r="K88" s="20">
        <f t="shared" si="15"/>
        <v>31493.58</v>
      </c>
      <c r="L88" s="13">
        <f t="shared" si="17"/>
        <v>0</v>
      </c>
      <c r="M88" s="13">
        <f t="shared" si="17"/>
        <v>0</v>
      </c>
      <c r="N88" s="13">
        <f t="shared" si="17"/>
        <v>0</v>
      </c>
      <c r="O88" s="13">
        <f t="shared" si="17"/>
        <v>0</v>
      </c>
      <c r="P88" s="49">
        <f t="shared" si="17"/>
        <v>0</v>
      </c>
      <c r="Q88" s="49">
        <f t="shared" si="13"/>
        <v>31493.58</v>
      </c>
      <c r="R88" s="21">
        <f t="shared" si="14"/>
        <v>21824.18</v>
      </c>
    </row>
    <row r="89" spans="1:18" ht="15" x14ac:dyDescent="0.25">
      <c r="A89" s="1" t="s">
        <v>68</v>
      </c>
      <c r="B89" s="1">
        <v>3</v>
      </c>
      <c r="C89" s="1" t="s">
        <v>74</v>
      </c>
      <c r="D89" s="2" t="s">
        <v>677</v>
      </c>
      <c r="F89" s="9">
        <v>860</v>
      </c>
      <c r="G89" s="76">
        <v>7.1019794703244613E-3</v>
      </c>
      <c r="H89" s="13">
        <f t="shared" si="16"/>
        <v>4925.16</v>
      </c>
      <c r="I89" s="14"/>
      <c r="K89" s="20">
        <f t="shared" si="15"/>
        <v>2909.18</v>
      </c>
      <c r="L89" s="13">
        <f t="shared" si="17"/>
        <v>0</v>
      </c>
      <c r="M89" s="13">
        <f t="shared" si="17"/>
        <v>0</v>
      </c>
      <c r="N89" s="13">
        <f t="shared" si="17"/>
        <v>0</v>
      </c>
      <c r="O89" s="13">
        <f t="shared" si="17"/>
        <v>0</v>
      </c>
      <c r="P89" s="49">
        <f t="shared" si="17"/>
        <v>0</v>
      </c>
      <c r="Q89" s="49">
        <f t="shared" si="13"/>
        <v>2909.18</v>
      </c>
      <c r="R89" s="21">
        <f t="shared" si="14"/>
        <v>2015.98</v>
      </c>
    </row>
    <row r="90" spans="1:18" ht="15.75" thickBot="1" x14ac:dyDescent="0.3">
      <c r="D90" s="2" t="s">
        <v>1223</v>
      </c>
      <c r="F90" s="8">
        <v>121093</v>
      </c>
      <c r="G90" s="77">
        <v>0.99999999999999989</v>
      </c>
      <c r="H90" s="13">
        <f>SUM(H83:H89)</f>
        <v>693491.67999999993</v>
      </c>
      <c r="I90" s="14"/>
      <c r="K90" s="20">
        <f t="shared" si="15"/>
        <v>409629.69</v>
      </c>
      <c r="L90" s="13">
        <f t="shared" si="17"/>
        <v>0</v>
      </c>
      <c r="M90" s="13">
        <f t="shared" si="17"/>
        <v>0</v>
      </c>
      <c r="N90" s="13">
        <f t="shared" si="17"/>
        <v>0</v>
      </c>
      <c r="O90" s="13">
        <f t="shared" si="17"/>
        <v>0</v>
      </c>
      <c r="P90" s="49">
        <f t="shared" si="17"/>
        <v>0</v>
      </c>
      <c r="Q90" s="49">
        <f t="shared" si="13"/>
        <v>409629.69</v>
      </c>
      <c r="R90" s="21">
        <f t="shared" si="14"/>
        <v>283861.98999999993</v>
      </c>
    </row>
    <row r="91" spans="1:18" ht="15.75" thickTop="1" x14ac:dyDescent="0.25">
      <c r="A91" s="1" t="s">
        <v>19</v>
      </c>
      <c r="D91" s="2" t="s">
        <v>19</v>
      </c>
      <c r="F91" s="9"/>
      <c r="G91" s="76"/>
      <c r="H91" s="13"/>
      <c r="I91" s="14"/>
      <c r="K91" s="20" t="str">
        <f t="shared" si="15"/>
        <v/>
      </c>
      <c r="L91" s="13" t="str">
        <f t="shared" si="17"/>
        <v/>
      </c>
      <c r="M91" s="13" t="str">
        <f t="shared" si="17"/>
        <v/>
      </c>
      <c r="N91" s="13" t="str">
        <f t="shared" si="17"/>
        <v/>
      </c>
      <c r="O91" s="13" t="str">
        <f t="shared" si="17"/>
        <v/>
      </c>
      <c r="P91" s="49" t="str">
        <f t="shared" si="17"/>
        <v/>
      </c>
      <c r="Q91" s="49" t="str">
        <f t="shared" si="13"/>
        <v/>
      </c>
      <c r="R91" s="21" t="str">
        <f t="shared" si="14"/>
        <v/>
      </c>
    </row>
    <row r="92" spans="1:18" ht="15" x14ac:dyDescent="0.25">
      <c r="A92" s="1" t="s">
        <v>75</v>
      </c>
      <c r="B92" s="1">
        <v>1</v>
      </c>
      <c r="C92" s="1" t="s">
        <v>14</v>
      </c>
      <c r="D92" s="2" t="s">
        <v>678</v>
      </c>
      <c r="F92" s="9">
        <v>15080</v>
      </c>
      <c r="G92" s="76">
        <v>0.5697876520819164</v>
      </c>
      <c r="H92" s="13">
        <f t="shared" si="16"/>
        <v>86362.17</v>
      </c>
      <c r="I92" s="14"/>
      <c r="K92" s="20">
        <f t="shared" si="15"/>
        <v>51012.160000000003</v>
      </c>
      <c r="L92" s="13">
        <f t="shared" si="17"/>
        <v>0</v>
      </c>
      <c r="M92" s="13">
        <f t="shared" si="17"/>
        <v>0</v>
      </c>
      <c r="N92" s="13">
        <f t="shared" si="17"/>
        <v>0</v>
      </c>
      <c r="O92" s="13">
        <f t="shared" si="17"/>
        <v>0</v>
      </c>
      <c r="P92" s="49">
        <f t="shared" si="17"/>
        <v>0</v>
      </c>
      <c r="Q92" s="49">
        <f t="shared" si="13"/>
        <v>51012.160000000003</v>
      </c>
      <c r="R92" s="21">
        <f t="shared" si="14"/>
        <v>35350.009999999995</v>
      </c>
    </row>
    <row r="93" spans="1:18" ht="15" x14ac:dyDescent="0.25">
      <c r="A93" s="1" t="s">
        <v>75</v>
      </c>
      <c r="B93" s="1">
        <v>3</v>
      </c>
      <c r="C93" s="1" t="s">
        <v>76</v>
      </c>
      <c r="D93" s="2" t="s">
        <v>679</v>
      </c>
      <c r="F93" s="9">
        <v>8181</v>
      </c>
      <c r="G93" s="76">
        <v>0.30911357968714576</v>
      </c>
      <c r="H93" s="13">
        <f t="shared" si="16"/>
        <v>46852.05</v>
      </c>
      <c r="I93" s="14"/>
      <c r="K93" s="20">
        <f t="shared" si="15"/>
        <v>27674.44</v>
      </c>
      <c r="L93" s="13">
        <f t="shared" si="17"/>
        <v>0</v>
      </c>
      <c r="M93" s="13">
        <f t="shared" si="17"/>
        <v>0</v>
      </c>
      <c r="N93" s="13">
        <f t="shared" si="17"/>
        <v>0</v>
      </c>
      <c r="O93" s="13">
        <f t="shared" si="17"/>
        <v>0</v>
      </c>
      <c r="P93" s="49">
        <f t="shared" si="17"/>
        <v>0</v>
      </c>
      <c r="Q93" s="49">
        <f t="shared" si="13"/>
        <v>27674.44</v>
      </c>
      <c r="R93" s="21">
        <f t="shared" si="14"/>
        <v>19177.610000000004</v>
      </c>
    </row>
    <row r="94" spans="1:18" ht="15" x14ac:dyDescent="0.25">
      <c r="A94" s="1" t="s">
        <v>75</v>
      </c>
      <c r="B94" s="1">
        <v>3</v>
      </c>
      <c r="C94" s="1" t="s">
        <v>77</v>
      </c>
      <c r="D94" s="2" t="s">
        <v>680</v>
      </c>
      <c r="F94" s="9">
        <v>263</v>
      </c>
      <c r="G94" s="76">
        <v>9.9372780170785165E-3</v>
      </c>
      <c r="H94" s="13">
        <f t="shared" si="16"/>
        <v>1506.18</v>
      </c>
      <c r="I94" s="14"/>
      <c r="K94" s="20">
        <f t="shared" si="15"/>
        <v>889.67</v>
      </c>
      <c r="L94" s="13">
        <f t="shared" si="17"/>
        <v>0</v>
      </c>
      <c r="M94" s="13">
        <f t="shared" si="17"/>
        <v>0</v>
      </c>
      <c r="N94" s="13">
        <f t="shared" si="17"/>
        <v>0</v>
      </c>
      <c r="O94" s="13">
        <f t="shared" si="17"/>
        <v>0</v>
      </c>
      <c r="P94" s="49">
        <f t="shared" si="17"/>
        <v>0</v>
      </c>
      <c r="Q94" s="49">
        <f t="shared" si="13"/>
        <v>889.67</v>
      </c>
      <c r="R94" s="21">
        <f t="shared" si="14"/>
        <v>616.5100000000001</v>
      </c>
    </row>
    <row r="95" spans="1:18" ht="15" x14ac:dyDescent="0.25">
      <c r="A95" s="1" t="s">
        <v>75</v>
      </c>
      <c r="B95" s="1">
        <v>3</v>
      </c>
      <c r="C95" s="1" t="s">
        <v>78</v>
      </c>
      <c r="D95" s="2" t="s">
        <v>681</v>
      </c>
      <c r="F95" s="9">
        <v>213</v>
      </c>
      <c r="G95" s="76">
        <v>8.0480616640217634E-3</v>
      </c>
      <c r="H95" s="13">
        <f t="shared" si="16"/>
        <v>1219.8399999999999</v>
      </c>
      <c r="I95" s="14"/>
      <c r="K95" s="20">
        <f t="shared" si="15"/>
        <v>720.53</v>
      </c>
      <c r="L95" s="13">
        <f t="shared" si="17"/>
        <v>0</v>
      </c>
      <c r="M95" s="13">
        <f t="shared" si="17"/>
        <v>0</v>
      </c>
      <c r="N95" s="13">
        <f t="shared" si="17"/>
        <v>0</v>
      </c>
      <c r="O95" s="13">
        <f t="shared" si="17"/>
        <v>0</v>
      </c>
      <c r="P95" s="49">
        <f t="shared" si="17"/>
        <v>0</v>
      </c>
      <c r="Q95" s="49">
        <f t="shared" si="13"/>
        <v>720.53</v>
      </c>
      <c r="R95" s="21">
        <f t="shared" si="14"/>
        <v>499.30999999999995</v>
      </c>
    </row>
    <row r="96" spans="1:18" ht="15" x14ac:dyDescent="0.25">
      <c r="A96" s="1" t="s">
        <v>75</v>
      </c>
      <c r="B96" s="1">
        <v>3</v>
      </c>
      <c r="C96" s="1" t="s">
        <v>79</v>
      </c>
      <c r="D96" s="2" t="s">
        <v>682</v>
      </c>
      <c r="F96" s="9">
        <v>878</v>
      </c>
      <c r="G96" s="76">
        <v>3.3174639159676569E-2</v>
      </c>
      <c r="H96" s="13">
        <f t="shared" si="16"/>
        <v>5028.25</v>
      </c>
      <c r="I96" s="14"/>
      <c r="K96" s="20">
        <f t="shared" si="15"/>
        <v>2970.07</v>
      </c>
      <c r="L96" s="13">
        <f t="shared" si="17"/>
        <v>0</v>
      </c>
      <c r="M96" s="13">
        <f t="shared" si="17"/>
        <v>0</v>
      </c>
      <c r="N96" s="13">
        <f t="shared" si="17"/>
        <v>0</v>
      </c>
      <c r="O96" s="13">
        <f t="shared" si="17"/>
        <v>0</v>
      </c>
      <c r="P96" s="49">
        <f t="shared" si="17"/>
        <v>0</v>
      </c>
      <c r="Q96" s="49">
        <f t="shared" si="13"/>
        <v>2970.07</v>
      </c>
      <c r="R96" s="21">
        <f t="shared" si="14"/>
        <v>2058.1799999999998</v>
      </c>
    </row>
    <row r="97" spans="1:18" ht="15" x14ac:dyDescent="0.25">
      <c r="A97" s="1" t="s">
        <v>75</v>
      </c>
      <c r="B97" s="1">
        <v>3</v>
      </c>
      <c r="C97" s="1" t="s">
        <v>82</v>
      </c>
      <c r="D97" s="2" t="s">
        <v>685</v>
      </c>
      <c r="F97" s="9">
        <v>677</v>
      </c>
      <c r="G97" s="76">
        <v>2.5579989420388423E-2</v>
      </c>
      <c r="H97" s="13">
        <f t="shared" si="16"/>
        <v>3877.13</v>
      </c>
      <c r="I97" s="14"/>
      <c r="K97" s="20">
        <f t="shared" si="15"/>
        <v>2290.13</v>
      </c>
      <c r="L97" s="13">
        <f t="shared" si="17"/>
        <v>0</v>
      </c>
      <c r="M97" s="13">
        <f t="shared" si="17"/>
        <v>0</v>
      </c>
      <c r="N97" s="13">
        <f t="shared" si="17"/>
        <v>0</v>
      </c>
      <c r="O97" s="13">
        <f t="shared" si="17"/>
        <v>0</v>
      </c>
      <c r="P97" s="49">
        <f t="shared" si="17"/>
        <v>0</v>
      </c>
      <c r="Q97" s="49">
        <f t="shared" si="13"/>
        <v>2290.13</v>
      </c>
      <c r="R97" s="21">
        <f t="shared" si="14"/>
        <v>1587</v>
      </c>
    </row>
    <row r="98" spans="1:18" ht="15" x14ac:dyDescent="0.25">
      <c r="A98" s="1" t="s">
        <v>75</v>
      </c>
      <c r="B98" s="1">
        <v>3</v>
      </c>
      <c r="C98" s="1" t="s">
        <v>80</v>
      </c>
      <c r="D98" s="2" t="s">
        <v>683</v>
      </c>
      <c r="F98" s="9">
        <v>702</v>
      </c>
      <c r="G98" s="76">
        <v>2.6524597596916798E-2</v>
      </c>
      <c r="H98" s="13">
        <f t="shared" si="16"/>
        <v>4020.31</v>
      </c>
      <c r="I98" s="14"/>
      <c r="K98" s="20">
        <f t="shared" si="15"/>
        <v>2374.6999999999998</v>
      </c>
      <c r="L98" s="13">
        <f t="shared" si="17"/>
        <v>0</v>
      </c>
      <c r="M98" s="13">
        <f t="shared" si="17"/>
        <v>0</v>
      </c>
      <c r="N98" s="13">
        <f t="shared" si="17"/>
        <v>0</v>
      </c>
      <c r="O98" s="13">
        <f t="shared" si="17"/>
        <v>0</v>
      </c>
      <c r="P98" s="49">
        <f t="shared" si="17"/>
        <v>0</v>
      </c>
      <c r="Q98" s="49">
        <f t="shared" si="13"/>
        <v>2374.6999999999998</v>
      </c>
      <c r="R98" s="21">
        <f t="shared" si="14"/>
        <v>1645.6100000000001</v>
      </c>
    </row>
    <row r="99" spans="1:18" ht="15" x14ac:dyDescent="0.25">
      <c r="A99" s="1" t="s">
        <v>75</v>
      </c>
      <c r="B99" s="1">
        <v>3</v>
      </c>
      <c r="C99" s="1" t="s">
        <v>81</v>
      </c>
      <c r="D99" s="2" t="s">
        <v>684</v>
      </c>
      <c r="F99" s="9">
        <v>472</v>
      </c>
      <c r="G99" s="76">
        <v>1.783420237285574E-2</v>
      </c>
      <c r="H99" s="13">
        <f t="shared" si="16"/>
        <v>2703.11</v>
      </c>
      <c r="I99" s="14"/>
      <c r="K99" s="20">
        <f t="shared" si="15"/>
        <v>1596.67</v>
      </c>
      <c r="L99" s="13">
        <f t="shared" si="17"/>
        <v>0</v>
      </c>
      <c r="M99" s="13">
        <f t="shared" si="17"/>
        <v>0</v>
      </c>
      <c r="N99" s="13">
        <f t="shared" si="17"/>
        <v>0</v>
      </c>
      <c r="O99" s="13">
        <f t="shared" si="17"/>
        <v>0</v>
      </c>
      <c r="P99" s="49">
        <f t="shared" si="17"/>
        <v>0</v>
      </c>
      <c r="Q99" s="49">
        <f t="shared" si="13"/>
        <v>1596.67</v>
      </c>
      <c r="R99" s="21">
        <f t="shared" si="14"/>
        <v>1106.44</v>
      </c>
    </row>
    <row r="100" spans="1:18" ht="15.75" thickBot="1" x14ac:dyDescent="0.3">
      <c r="D100" s="2" t="s">
        <v>1223</v>
      </c>
      <c r="F100" s="8">
        <v>26466</v>
      </c>
      <c r="G100" s="77">
        <v>0.99999999999999989</v>
      </c>
      <c r="H100" s="13">
        <f>SUM(H92:H99)</f>
        <v>151569.03999999998</v>
      </c>
      <c r="I100" s="14"/>
      <c r="K100" s="20">
        <f t="shared" si="15"/>
        <v>89528.37</v>
      </c>
      <c r="L100" s="13">
        <f t="shared" si="17"/>
        <v>0</v>
      </c>
      <c r="M100" s="13">
        <f t="shared" si="17"/>
        <v>0</v>
      </c>
      <c r="N100" s="13">
        <f t="shared" si="17"/>
        <v>0</v>
      </c>
      <c r="O100" s="13">
        <f t="shared" si="17"/>
        <v>0</v>
      </c>
      <c r="P100" s="49">
        <f t="shared" si="17"/>
        <v>0</v>
      </c>
      <c r="Q100" s="49">
        <f t="shared" si="13"/>
        <v>89528.37</v>
      </c>
      <c r="R100" s="21">
        <f t="shared" si="14"/>
        <v>62040.669999999984</v>
      </c>
    </row>
    <row r="101" spans="1:18" ht="15.75" thickTop="1" x14ac:dyDescent="0.25">
      <c r="A101" s="1" t="s">
        <v>19</v>
      </c>
      <c r="F101" s="9"/>
      <c r="G101" s="76"/>
      <c r="H101" s="13"/>
      <c r="I101" s="14"/>
      <c r="K101" s="20" t="str">
        <f t="shared" si="15"/>
        <v/>
      </c>
      <c r="L101" s="13" t="str">
        <f t="shared" si="17"/>
        <v/>
      </c>
      <c r="M101" s="13" t="str">
        <f t="shared" si="17"/>
        <v/>
      </c>
      <c r="N101" s="13" t="str">
        <f t="shared" si="17"/>
        <v/>
      </c>
      <c r="O101" s="13" t="str">
        <f t="shared" si="17"/>
        <v/>
      </c>
      <c r="P101" s="49" t="str">
        <f t="shared" si="17"/>
        <v/>
      </c>
      <c r="Q101" s="49" t="str">
        <f t="shared" si="13"/>
        <v/>
      </c>
      <c r="R101" s="21" t="str">
        <f t="shared" si="14"/>
        <v/>
      </c>
    </row>
    <row r="102" spans="1:18" ht="15" x14ac:dyDescent="0.25">
      <c r="A102" s="1" t="s">
        <v>83</v>
      </c>
      <c r="B102" s="1">
        <v>1</v>
      </c>
      <c r="C102" s="1" t="s">
        <v>14</v>
      </c>
      <c r="D102" s="2" t="s">
        <v>686</v>
      </c>
      <c r="F102" s="9">
        <v>11883</v>
      </c>
      <c r="G102" s="76">
        <v>0.35802952696595358</v>
      </c>
      <c r="H102" s="13">
        <f t="shared" si="16"/>
        <v>68053.16</v>
      </c>
      <c r="I102" s="14"/>
      <c r="K102" s="20">
        <f t="shared" si="15"/>
        <v>40197.449999999997</v>
      </c>
      <c r="L102" s="13">
        <f t="shared" si="17"/>
        <v>0</v>
      </c>
      <c r="M102" s="13">
        <f t="shared" si="17"/>
        <v>0</v>
      </c>
      <c r="N102" s="13">
        <f t="shared" si="17"/>
        <v>0</v>
      </c>
      <c r="O102" s="13">
        <f t="shared" si="17"/>
        <v>0</v>
      </c>
      <c r="P102" s="49">
        <f t="shared" si="17"/>
        <v>0</v>
      </c>
      <c r="Q102" s="49">
        <f t="shared" si="13"/>
        <v>40197.449999999997</v>
      </c>
      <c r="R102" s="21">
        <f t="shared" si="14"/>
        <v>27855.710000000006</v>
      </c>
    </row>
    <row r="103" spans="1:18" ht="15" x14ac:dyDescent="0.25">
      <c r="A103" s="1" t="s">
        <v>83</v>
      </c>
      <c r="B103" s="1">
        <v>3</v>
      </c>
      <c r="C103" s="1" t="s">
        <v>85</v>
      </c>
      <c r="D103" s="2" t="s">
        <v>688</v>
      </c>
      <c r="F103" s="9">
        <v>702</v>
      </c>
      <c r="G103" s="76">
        <v>2.1150949081048507E-2</v>
      </c>
      <c r="H103" s="13">
        <f t="shared" si="16"/>
        <v>4020.31</v>
      </c>
      <c r="I103" s="14"/>
      <c r="K103" s="20">
        <f t="shared" si="15"/>
        <v>2374.6999999999998</v>
      </c>
      <c r="L103" s="13">
        <f t="shared" si="17"/>
        <v>0</v>
      </c>
      <c r="M103" s="13">
        <f t="shared" si="17"/>
        <v>0</v>
      </c>
      <c r="N103" s="13">
        <f t="shared" si="17"/>
        <v>0</v>
      </c>
      <c r="O103" s="13">
        <f t="shared" si="17"/>
        <v>0</v>
      </c>
      <c r="P103" s="49">
        <f t="shared" si="17"/>
        <v>0</v>
      </c>
      <c r="Q103" s="49">
        <f t="shared" si="13"/>
        <v>2374.6999999999998</v>
      </c>
      <c r="R103" s="21">
        <f t="shared" si="14"/>
        <v>1645.6100000000001</v>
      </c>
    </row>
    <row r="104" spans="1:18" ht="15" x14ac:dyDescent="0.25">
      <c r="A104" s="1" t="s">
        <v>83</v>
      </c>
      <c r="B104" s="1">
        <v>3</v>
      </c>
      <c r="C104" s="1" t="s">
        <v>84</v>
      </c>
      <c r="D104" s="2" t="s">
        <v>687</v>
      </c>
      <c r="F104" s="9">
        <v>16715</v>
      </c>
      <c r="G104" s="76">
        <v>0.50361554685146126</v>
      </c>
      <c r="H104" s="13">
        <f t="shared" si="16"/>
        <v>95725.71</v>
      </c>
      <c r="I104" s="14"/>
      <c r="K104" s="20">
        <f t="shared" si="15"/>
        <v>56542.99</v>
      </c>
      <c r="L104" s="13">
        <f t="shared" si="17"/>
        <v>0</v>
      </c>
      <c r="M104" s="13">
        <f t="shared" si="17"/>
        <v>0</v>
      </c>
      <c r="N104" s="13">
        <f t="shared" si="17"/>
        <v>0</v>
      </c>
      <c r="O104" s="13">
        <f t="shared" si="17"/>
        <v>0</v>
      </c>
      <c r="P104" s="49">
        <f t="shared" si="17"/>
        <v>0</v>
      </c>
      <c r="Q104" s="49">
        <f t="shared" si="13"/>
        <v>56542.99</v>
      </c>
      <c r="R104" s="21">
        <f t="shared" si="14"/>
        <v>39182.720000000008</v>
      </c>
    </row>
    <row r="105" spans="1:18" ht="15" x14ac:dyDescent="0.25">
      <c r="A105" s="1" t="s">
        <v>83</v>
      </c>
      <c r="B105" s="1">
        <v>3</v>
      </c>
      <c r="C105" s="1" t="s">
        <v>86</v>
      </c>
      <c r="D105" s="2" t="s">
        <v>689</v>
      </c>
      <c r="F105" s="9">
        <v>710</v>
      </c>
      <c r="G105" s="76">
        <v>2.1391985537812595E-2</v>
      </c>
      <c r="H105" s="13">
        <f t="shared" si="16"/>
        <v>4066.12</v>
      </c>
      <c r="I105" s="14"/>
      <c r="K105" s="20">
        <f t="shared" si="15"/>
        <v>2401.77</v>
      </c>
      <c r="L105" s="13">
        <f t="shared" si="17"/>
        <v>0</v>
      </c>
      <c r="M105" s="13">
        <f t="shared" si="17"/>
        <v>0</v>
      </c>
      <c r="N105" s="13">
        <f t="shared" si="17"/>
        <v>0</v>
      </c>
      <c r="O105" s="13">
        <f t="shared" si="17"/>
        <v>0</v>
      </c>
      <c r="P105" s="49">
        <f t="shared" si="17"/>
        <v>0</v>
      </c>
      <c r="Q105" s="49">
        <f t="shared" si="13"/>
        <v>2401.77</v>
      </c>
      <c r="R105" s="21">
        <f t="shared" si="14"/>
        <v>1664.35</v>
      </c>
    </row>
    <row r="106" spans="1:18" ht="15" x14ac:dyDescent="0.25">
      <c r="A106" s="1" t="s">
        <v>83</v>
      </c>
      <c r="B106" s="1">
        <v>3</v>
      </c>
      <c r="C106" s="1" t="s">
        <v>87</v>
      </c>
      <c r="D106" s="2" t="s">
        <v>690</v>
      </c>
      <c r="F106" s="9">
        <v>441</v>
      </c>
      <c r="G106" s="76">
        <v>1.3287134679120217E-2</v>
      </c>
      <c r="H106" s="13">
        <f t="shared" si="16"/>
        <v>2525.58</v>
      </c>
      <c r="I106" s="14"/>
      <c r="K106" s="20">
        <f t="shared" si="15"/>
        <v>1491.8</v>
      </c>
      <c r="L106" s="13">
        <f t="shared" si="17"/>
        <v>0</v>
      </c>
      <c r="M106" s="13">
        <f t="shared" si="17"/>
        <v>0</v>
      </c>
      <c r="N106" s="13">
        <f t="shared" si="17"/>
        <v>0</v>
      </c>
      <c r="O106" s="13">
        <f t="shared" si="17"/>
        <v>0</v>
      </c>
      <c r="P106" s="49">
        <f t="shared" si="17"/>
        <v>0</v>
      </c>
      <c r="Q106" s="49">
        <f t="shared" si="13"/>
        <v>1491.8</v>
      </c>
      <c r="R106" s="21">
        <f t="shared" si="14"/>
        <v>1033.78</v>
      </c>
    </row>
    <row r="107" spans="1:18" ht="15" x14ac:dyDescent="0.25">
      <c r="A107" s="1" t="s">
        <v>83</v>
      </c>
      <c r="B107" s="1">
        <v>3</v>
      </c>
      <c r="C107" s="1" t="s">
        <v>88</v>
      </c>
      <c r="D107" s="2" t="s">
        <v>691</v>
      </c>
      <c r="F107" s="9">
        <v>1231</v>
      </c>
      <c r="G107" s="76">
        <v>3.7089484784573669E-2</v>
      </c>
      <c r="H107" s="13">
        <f t="shared" si="16"/>
        <v>7049.86</v>
      </c>
      <c r="I107" s="14"/>
      <c r="K107" s="20">
        <f t="shared" si="15"/>
        <v>4164.1899999999996</v>
      </c>
      <c r="L107" s="13">
        <f t="shared" si="17"/>
        <v>0</v>
      </c>
      <c r="M107" s="13">
        <f t="shared" si="17"/>
        <v>0</v>
      </c>
      <c r="N107" s="13">
        <f t="shared" si="17"/>
        <v>0</v>
      </c>
      <c r="O107" s="13">
        <f t="shared" si="17"/>
        <v>0</v>
      </c>
      <c r="P107" s="49">
        <f t="shared" si="17"/>
        <v>0</v>
      </c>
      <c r="Q107" s="49">
        <f t="shared" si="13"/>
        <v>4164.1899999999996</v>
      </c>
      <c r="R107" s="21">
        <f t="shared" si="14"/>
        <v>2885.67</v>
      </c>
    </row>
    <row r="108" spans="1:18" ht="15" x14ac:dyDescent="0.25">
      <c r="A108" s="1" t="s">
        <v>83</v>
      </c>
      <c r="B108" s="1">
        <v>3</v>
      </c>
      <c r="C108" s="1" t="s">
        <v>89</v>
      </c>
      <c r="D108" s="2" t="s">
        <v>692</v>
      </c>
      <c r="F108" s="9">
        <v>1508</v>
      </c>
      <c r="G108" s="76">
        <v>4.5435372100030132E-2</v>
      </c>
      <c r="H108" s="13">
        <f t="shared" si="16"/>
        <v>8636.2199999999993</v>
      </c>
      <c r="I108" s="14"/>
      <c r="K108" s="20">
        <f t="shared" si="15"/>
        <v>5101.22</v>
      </c>
      <c r="L108" s="13">
        <f t="shared" si="17"/>
        <v>0</v>
      </c>
      <c r="M108" s="13">
        <f t="shared" si="17"/>
        <v>0</v>
      </c>
      <c r="N108" s="13">
        <f t="shared" si="17"/>
        <v>0</v>
      </c>
      <c r="O108" s="13">
        <f t="shared" si="17"/>
        <v>0</v>
      </c>
      <c r="P108" s="49">
        <f t="shared" si="17"/>
        <v>0</v>
      </c>
      <c r="Q108" s="49">
        <f t="shared" si="13"/>
        <v>5101.22</v>
      </c>
      <c r="R108" s="21">
        <f t="shared" si="14"/>
        <v>3534.9999999999991</v>
      </c>
    </row>
    <row r="109" spans="1:18" ht="15.75" thickBot="1" x14ac:dyDescent="0.3">
      <c r="D109" s="2" t="s">
        <v>1223</v>
      </c>
      <c r="F109" s="8">
        <v>33190</v>
      </c>
      <c r="G109" s="77">
        <v>1</v>
      </c>
      <c r="H109" s="13">
        <f>SUM(H102:H108)</f>
        <v>190076.95999999996</v>
      </c>
      <c r="I109" s="14"/>
      <c r="K109" s="20">
        <f t="shared" si="15"/>
        <v>112274.11</v>
      </c>
      <c r="L109" s="13">
        <f t="shared" si="17"/>
        <v>0</v>
      </c>
      <c r="M109" s="13">
        <f t="shared" si="17"/>
        <v>0</v>
      </c>
      <c r="N109" s="13">
        <f t="shared" si="17"/>
        <v>0</v>
      </c>
      <c r="O109" s="13">
        <f t="shared" si="17"/>
        <v>0</v>
      </c>
      <c r="P109" s="49">
        <f t="shared" si="17"/>
        <v>0</v>
      </c>
      <c r="Q109" s="49">
        <f t="shared" si="13"/>
        <v>112274.11</v>
      </c>
      <c r="R109" s="21">
        <f t="shared" si="14"/>
        <v>77802.849999999962</v>
      </c>
    </row>
    <row r="110" spans="1:18" ht="15.75" thickTop="1" x14ac:dyDescent="0.25">
      <c r="A110" s="1" t="s">
        <v>19</v>
      </c>
      <c r="D110" s="2" t="s">
        <v>19</v>
      </c>
      <c r="F110" s="9"/>
      <c r="G110" s="76"/>
      <c r="H110" s="13"/>
      <c r="I110" s="14"/>
      <c r="K110" s="20" t="str">
        <f t="shared" si="15"/>
        <v/>
      </c>
      <c r="L110" s="13" t="str">
        <f t="shared" si="17"/>
        <v/>
      </c>
      <c r="M110" s="13" t="str">
        <f t="shared" si="17"/>
        <v/>
      </c>
      <c r="N110" s="13" t="str">
        <f t="shared" si="17"/>
        <v/>
      </c>
      <c r="O110" s="13" t="str">
        <f t="shared" si="17"/>
        <v/>
      </c>
      <c r="P110" s="49" t="str">
        <f t="shared" si="17"/>
        <v/>
      </c>
      <c r="Q110" s="49" t="str">
        <f t="shared" si="13"/>
        <v/>
      </c>
      <c r="R110" s="21" t="str">
        <f t="shared" si="14"/>
        <v/>
      </c>
    </row>
    <row r="111" spans="1:18" ht="15" x14ac:dyDescent="0.25">
      <c r="A111" s="1" t="s">
        <v>90</v>
      </c>
      <c r="B111" s="1">
        <v>1</v>
      </c>
      <c r="C111" s="1" t="s">
        <v>14</v>
      </c>
      <c r="D111" s="2" t="s">
        <v>693</v>
      </c>
      <c r="F111" s="9">
        <v>8283</v>
      </c>
      <c r="G111" s="76">
        <v>0.78690860725821776</v>
      </c>
      <c r="H111" s="13">
        <f t="shared" si="16"/>
        <v>47436.2</v>
      </c>
      <c r="I111" s="14"/>
      <c r="K111" s="20">
        <f t="shared" si="15"/>
        <v>28019.48</v>
      </c>
      <c r="L111" s="13">
        <f t="shared" si="17"/>
        <v>0</v>
      </c>
      <c r="M111" s="13">
        <f t="shared" si="17"/>
        <v>0</v>
      </c>
      <c r="N111" s="13">
        <f t="shared" si="17"/>
        <v>0</v>
      </c>
      <c r="O111" s="13">
        <f t="shared" si="17"/>
        <v>0</v>
      </c>
      <c r="P111" s="49">
        <f t="shared" si="17"/>
        <v>0</v>
      </c>
      <c r="Q111" s="49">
        <f t="shared" si="13"/>
        <v>28019.48</v>
      </c>
      <c r="R111" s="21">
        <f t="shared" si="14"/>
        <v>19416.719999999998</v>
      </c>
    </row>
    <row r="112" spans="1:18" ht="15" x14ac:dyDescent="0.25">
      <c r="A112" s="1" t="s">
        <v>90</v>
      </c>
      <c r="B112" s="1">
        <v>3</v>
      </c>
      <c r="C112" s="1" t="s">
        <v>91</v>
      </c>
      <c r="D112" s="2" t="s">
        <v>694</v>
      </c>
      <c r="F112" s="9">
        <v>29</v>
      </c>
      <c r="G112" s="76">
        <v>2.7550826524795746E-3</v>
      </c>
      <c r="H112" s="13">
        <f t="shared" si="16"/>
        <v>166.08</v>
      </c>
      <c r="I112" s="14"/>
      <c r="K112" s="20">
        <f t="shared" si="15"/>
        <v>98.1</v>
      </c>
      <c r="L112" s="13">
        <f t="shared" si="17"/>
        <v>0</v>
      </c>
      <c r="M112" s="13">
        <f t="shared" si="17"/>
        <v>0</v>
      </c>
      <c r="N112" s="13">
        <f t="shared" si="17"/>
        <v>0</v>
      </c>
      <c r="O112" s="13">
        <f t="shared" si="17"/>
        <v>0</v>
      </c>
      <c r="P112" s="49">
        <f t="shared" si="17"/>
        <v>0</v>
      </c>
      <c r="Q112" s="49">
        <f t="shared" si="13"/>
        <v>98.1</v>
      </c>
      <c r="R112" s="21">
        <f t="shared" si="14"/>
        <v>67.980000000000018</v>
      </c>
    </row>
    <row r="113" spans="1:18" ht="15" x14ac:dyDescent="0.25">
      <c r="A113" s="1" t="s">
        <v>90</v>
      </c>
      <c r="B113" s="1">
        <v>3</v>
      </c>
      <c r="C113" s="1" t="s">
        <v>92</v>
      </c>
      <c r="D113" s="2" t="s">
        <v>695</v>
      </c>
      <c r="F113" s="9">
        <v>685</v>
      </c>
      <c r="G113" s="76">
        <v>6.5076952308569261E-2</v>
      </c>
      <c r="H113" s="13">
        <f t="shared" si="16"/>
        <v>3922.95</v>
      </c>
      <c r="I113" s="14"/>
      <c r="K113" s="20">
        <f t="shared" si="15"/>
        <v>2317.1999999999998</v>
      </c>
      <c r="L113" s="13">
        <f t="shared" si="17"/>
        <v>0</v>
      </c>
      <c r="M113" s="13">
        <f t="shared" si="17"/>
        <v>0</v>
      </c>
      <c r="N113" s="13">
        <f t="shared" si="17"/>
        <v>0</v>
      </c>
      <c r="O113" s="13">
        <f t="shared" si="17"/>
        <v>0</v>
      </c>
      <c r="P113" s="49">
        <f t="shared" si="17"/>
        <v>0</v>
      </c>
      <c r="Q113" s="49">
        <f t="shared" si="13"/>
        <v>2317.1999999999998</v>
      </c>
      <c r="R113" s="21">
        <f t="shared" si="14"/>
        <v>1605.75</v>
      </c>
    </row>
    <row r="114" spans="1:18" ht="15" x14ac:dyDescent="0.25">
      <c r="A114" s="1" t="s">
        <v>90</v>
      </c>
      <c r="B114" s="1">
        <v>3</v>
      </c>
      <c r="C114" s="1" t="s">
        <v>93</v>
      </c>
      <c r="D114" s="2" t="s">
        <v>696</v>
      </c>
      <c r="F114" s="9">
        <v>289</v>
      </c>
      <c r="G114" s="76">
        <v>2.745582367471024E-2</v>
      </c>
      <c r="H114" s="13">
        <f t="shared" si="16"/>
        <v>1655.08</v>
      </c>
      <c r="I114" s="14"/>
      <c r="K114" s="20">
        <f t="shared" si="15"/>
        <v>977.62</v>
      </c>
      <c r="L114" s="13">
        <f t="shared" si="17"/>
        <v>0</v>
      </c>
      <c r="M114" s="13">
        <f t="shared" si="17"/>
        <v>0</v>
      </c>
      <c r="N114" s="13">
        <f t="shared" si="17"/>
        <v>0</v>
      </c>
      <c r="O114" s="13">
        <f t="shared" si="17"/>
        <v>0</v>
      </c>
      <c r="P114" s="49">
        <f t="shared" si="17"/>
        <v>0</v>
      </c>
      <c r="Q114" s="49">
        <f t="shared" si="13"/>
        <v>977.62</v>
      </c>
      <c r="R114" s="21">
        <f t="shared" si="14"/>
        <v>677.45999999999992</v>
      </c>
    </row>
    <row r="115" spans="1:18" ht="15" x14ac:dyDescent="0.25">
      <c r="A115" s="1" t="s">
        <v>90</v>
      </c>
      <c r="B115" s="1">
        <v>3</v>
      </c>
      <c r="C115" s="1" t="s">
        <v>94</v>
      </c>
      <c r="D115" s="2" t="s">
        <v>697</v>
      </c>
      <c r="F115" s="9">
        <v>829</v>
      </c>
      <c r="G115" s="76">
        <v>7.875736272088163E-2</v>
      </c>
      <c r="H115" s="13">
        <f t="shared" si="16"/>
        <v>4747.63</v>
      </c>
      <c r="I115" s="14"/>
      <c r="K115" s="20">
        <f t="shared" si="15"/>
        <v>2804.32</v>
      </c>
      <c r="L115" s="13">
        <f t="shared" si="17"/>
        <v>0</v>
      </c>
      <c r="M115" s="13">
        <f t="shared" si="17"/>
        <v>0</v>
      </c>
      <c r="N115" s="13">
        <f t="shared" si="17"/>
        <v>0</v>
      </c>
      <c r="O115" s="13">
        <f t="shared" si="17"/>
        <v>0</v>
      </c>
      <c r="P115" s="49">
        <f t="shared" si="17"/>
        <v>0</v>
      </c>
      <c r="Q115" s="49">
        <f t="shared" si="13"/>
        <v>2804.32</v>
      </c>
      <c r="R115" s="21">
        <f t="shared" si="14"/>
        <v>1943.31</v>
      </c>
    </row>
    <row r="116" spans="1:18" ht="15" x14ac:dyDescent="0.25">
      <c r="A116" s="1" t="s">
        <v>90</v>
      </c>
      <c r="B116" s="1">
        <v>3</v>
      </c>
      <c r="C116" s="1" t="s">
        <v>95</v>
      </c>
      <c r="D116" s="2" t="s">
        <v>698</v>
      </c>
      <c r="E116" s="1" t="s">
        <v>614</v>
      </c>
      <c r="F116" s="9">
        <v>411</v>
      </c>
      <c r="G116" s="76">
        <v>3.9046171385141555E-2</v>
      </c>
      <c r="H116" s="13">
        <f t="shared" si="16"/>
        <v>2353.77</v>
      </c>
      <c r="I116" s="14"/>
      <c r="K116" s="20">
        <f t="shared" si="15"/>
        <v>1390.32</v>
      </c>
      <c r="L116" s="13">
        <f t="shared" si="17"/>
        <v>0</v>
      </c>
      <c r="M116" s="13">
        <f t="shared" si="17"/>
        <v>0</v>
      </c>
      <c r="N116" s="13">
        <f t="shared" si="17"/>
        <v>0</v>
      </c>
      <c r="O116" s="13">
        <f t="shared" si="17"/>
        <v>0</v>
      </c>
      <c r="P116" s="49">
        <f t="shared" si="17"/>
        <v>0</v>
      </c>
      <c r="Q116" s="49">
        <f t="shared" si="13"/>
        <v>1390.32</v>
      </c>
      <c r="R116" s="21">
        <f t="shared" si="14"/>
        <v>963.45</v>
      </c>
    </row>
    <row r="117" spans="1:18" ht="15.75" thickBot="1" x14ac:dyDescent="0.3">
      <c r="D117" s="2" t="s">
        <v>1223</v>
      </c>
      <c r="F117" s="8">
        <v>10526</v>
      </c>
      <c r="G117" s="77">
        <v>1</v>
      </c>
      <c r="H117" s="13">
        <f>SUM(H111:H116)</f>
        <v>60281.709999999992</v>
      </c>
      <c r="I117" s="14"/>
      <c r="K117" s="20">
        <f t="shared" si="15"/>
        <v>35607.03</v>
      </c>
      <c r="L117" s="13">
        <f t="shared" si="17"/>
        <v>0</v>
      </c>
      <c r="M117" s="13">
        <f t="shared" si="17"/>
        <v>0</v>
      </c>
      <c r="N117" s="13">
        <f t="shared" si="17"/>
        <v>0</v>
      </c>
      <c r="O117" s="13">
        <f t="shared" si="17"/>
        <v>0</v>
      </c>
      <c r="P117" s="49">
        <f t="shared" si="17"/>
        <v>0</v>
      </c>
      <c r="Q117" s="49">
        <f t="shared" si="13"/>
        <v>35607.03</v>
      </c>
      <c r="R117" s="21">
        <f t="shared" si="14"/>
        <v>24674.679999999993</v>
      </c>
    </row>
    <row r="118" spans="1:18" ht="15.75" thickTop="1" x14ac:dyDescent="0.25">
      <c r="A118" s="1" t="s">
        <v>19</v>
      </c>
      <c r="D118" s="2" t="s">
        <v>19</v>
      </c>
      <c r="F118" s="9"/>
      <c r="G118" s="76"/>
      <c r="H118" s="13"/>
      <c r="I118" s="14"/>
      <c r="K118" s="20" t="str">
        <f t="shared" si="15"/>
        <v/>
      </c>
      <c r="L118" s="13" t="str">
        <f t="shared" si="17"/>
        <v/>
      </c>
      <c r="M118" s="13" t="str">
        <f t="shared" si="17"/>
        <v/>
      </c>
      <c r="N118" s="13" t="str">
        <f t="shared" si="17"/>
        <v/>
      </c>
      <c r="O118" s="13" t="str">
        <f t="shared" si="17"/>
        <v/>
      </c>
      <c r="P118" s="49" t="str">
        <f t="shared" si="17"/>
        <v/>
      </c>
      <c r="Q118" s="49" t="str">
        <f t="shared" si="13"/>
        <v/>
      </c>
      <c r="R118" s="21" t="str">
        <f t="shared" si="14"/>
        <v/>
      </c>
    </row>
    <row r="119" spans="1:18" ht="15" x14ac:dyDescent="0.25">
      <c r="A119" s="1" t="s">
        <v>96</v>
      </c>
      <c r="B119" s="1">
        <v>1</v>
      </c>
      <c r="C119" s="1" t="s">
        <v>14</v>
      </c>
      <c r="D119" s="2" t="s">
        <v>699</v>
      </c>
      <c r="F119" s="9">
        <v>17804</v>
      </c>
      <c r="G119" s="76">
        <v>0.53335729906234086</v>
      </c>
      <c r="H119" s="13">
        <f t="shared" si="16"/>
        <v>101962.34</v>
      </c>
      <c r="I119" s="14"/>
      <c r="K119" s="20">
        <f t="shared" si="15"/>
        <v>60226.83</v>
      </c>
      <c r="L119" s="13">
        <f t="shared" si="17"/>
        <v>0</v>
      </c>
      <c r="M119" s="13">
        <f t="shared" si="17"/>
        <v>0</v>
      </c>
      <c r="N119" s="13">
        <f t="shared" si="17"/>
        <v>0</v>
      </c>
      <c r="O119" s="13">
        <f t="shared" si="17"/>
        <v>0</v>
      </c>
      <c r="P119" s="49">
        <f t="shared" si="17"/>
        <v>0</v>
      </c>
      <c r="Q119" s="49">
        <f t="shared" si="13"/>
        <v>60226.83</v>
      </c>
      <c r="R119" s="21">
        <f t="shared" si="14"/>
        <v>41735.509999999995</v>
      </c>
    </row>
    <row r="120" spans="1:18" ht="15" x14ac:dyDescent="0.25">
      <c r="A120" s="1" t="s">
        <v>96</v>
      </c>
      <c r="B120" s="1">
        <v>3</v>
      </c>
      <c r="C120" s="1" t="s">
        <v>98</v>
      </c>
      <c r="D120" s="2" t="s">
        <v>701</v>
      </c>
      <c r="F120" s="9">
        <v>65</v>
      </c>
      <c r="G120" s="76">
        <v>1.9472154818609389E-3</v>
      </c>
      <c r="H120" s="13">
        <f t="shared" si="16"/>
        <v>372.25</v>
      </c>
      <c r="I120" s="14"/>
      <c r="K120" s="20">
        <f t="shared" si="15"/>
        <v>219.88</v>
      </c>
      <c r="L120" s="13">
        <f t="shared" si="17"/>
        <v>0</v>
      </c>
      <c r="M120" s="13">
        <f t="shared" si="17"/>
        <v>0</v>
      </c>
      <c r="N120" s="13">
        <f t="shared" si="17"/>
        <v>0</v>
      </c>
      <c r="O120" s="13">
        <f t="shared" si="17"/>
        <v>0</v>
      </c>
      <c r="P120" s="49">
        <f t="shared" si="17"/>
        <v>0</v>
      </c>
      <c r="Q120" s="49">
        <f t="shared" si="13"/>
        <v>219.88</v>
      </c>
      <c r="R120" s="21">
        <f t="shared" si="14"/>
        <v>152.37</v>
      </c>
    </row>
    <row r="121" spans="1:18" ht="15" x14ac:dyDescent="0.25">
      <c r="A121" s="1" t="s">
        <v>96</v>
      </c>
      <c r="B121" s="1">
        <v>3</v>
      </c>
      <c r="C121" s="1" t="s">
        <v>99</v>
      </c>
      <c r="D121" s="2" t="s">
        <v>702</v>
      </c>
      <c r="F121" s="9">
        <v>176</v>
      </c>
      <c r="G121" s="76">
        <v>5.2724603816542348E-3</v>
      </c>
      <c r="H121" s="13">
        <f t="shared" si="16"/>
        <v>1007.94</v>
      </c>
      <c r="I121" s="14"/>
      <c r="K121" s="20">
        <f t="shared" si="15"/>
        <v>595.37</v>
      </c>
      <c r="L121" s="13">
        <f t="shared" si="17"/>
        <v>0</v>
      </c>
      <c r="M121" s="13">
        <f t="shared" si="17"/>
        <v>0</v>
      </c>
      <c r="N121" s="13">
        <f t="shared" si="17"/>
        <v>0</v>
      </c>
      <c r="O121" s="13">
        <f t="shared" si="17"/>
        <v>0</v>
      </c>
      <c r="P121" s="49">
        <f t="shared" si="17"/>
        <v>0</v>
      </c>
      <c r="Q121" s="49">
        <f t="shared" si="13"/>
        <v>595.37</v>
      </c>
      <c r="R121" s="21">
        <f t="shared" si="14"/>
        <v>412.57000000000005</v>
      </c>
    </row>
    <row r="122" spans="1:18" ht="15" x14ac:dyDescent="0.25">
      <c r="A122" s="1" t="s">
        <v>96</v>
      </c>
      <c r="B122" s="1">
        <v>3</v>
      </c>
      <c r="C122" s="1" t="s">
        <v>100</v>
      </c>
      <c r="D122" s="2" t="s">
        <v>703</v>
      </c>
      <c r="F122" s="9">
        <v>631</v>
      </c>
      <c r="G122" s="76">
        <v>1.8902968754680807E-2</v>
      </c>
      <c r="H122" s="13">
        <f t="shared" si="16"/>
        <v>3613.7</v>
      </c>
      <c r="I122" s="14"/>
      <c r="K122" s="20">
        <f t="shared" si="15"/>
        <v>2134.5300000000002</v>
      </c>
      <c r="L122" s="13">
        <f t="shared" si="17"/>
        <v>0</v>
      </c>
      <c r="M122" s="13">
        <f t="shared" si="17"/>
        <v>0</v>
      </c>
      <c r="N122" s="13">
        <f t="shared" si="17"/>
        <v>0</v>
      </c>
      <c r="O122" s="13">
        <f t="shared" si="17"/>
        <v>0</v>
      </c>
      <c r="P122" s="49">
        <f t="shared" si="17"/>
        <v>0</v>
      </c>
      <c r="Q122" s="49">
        <f t="shared" si="13"/>
        <v>2134.5300000000002</v>
      </c>
      <c r="R122" s="21">
        <f t="shared" si="14"/>
        <v>1479.1699999999996</v>
      </c>
    </row>
    <row r="123" spans="1:18" ht="15" x14ac:dyDescent="0.25">
      <c r="A123" s="1" t="s">
        <v>96</v>
      </c>
      <c r="B123" s="1">
        <v>3</v>
      </c>
      <c r="C123" s="1" t="s">
        <v>101</v>
      </c>
      <c r="D123" s="2" t="s">
        <v>704</v>
      </c>
      <c r="F123" s="9">
        <v>792</v>
      </c>
      <c r="G123" s="76">
        <v>2.3726071717444053E-2</v>
      </c>
      <c r="H123" s="13">
        <f t="shared" si="16"/>
        <v>4535.7299999999996</v>
      </c>
      <c r="I123" s="14"/>
      <c r="K123" s="20">
        <f t="shared" si="15"/>
        <v>2679.15</v>
      </c>
      <c r="L123" s="13">
        <f t="shared" si="17"/>
        <v>0</v>
      </c>
      <c r="M123" s="13">
        <f t="shared" si="17"/>
        <v>0</v>
      </c>
      <c r="N123" s="13">
        <f t="shared" si="17"/>
        <v>0</v>
      </c>
      <c r="O123" s="13">
        <f t="shared" si="17"/>
        <v>0</v>
      </c>
      <c r="P123" s="49">
        <f t="shared" si="17"/>
        <v>0</v>
      </c>
      <c r="Q123" s="49">
        <f t="shared" si="13"/>
        <v>2679.15</v>
      </c>
      <c r="R123" s="21">
        <f t="shared" si="14"/>
        <v>1856.5799999999995</v>
      </c>
    </row>
    <row r="124" spans="1:18" ht="15" x14ac:dyDescent="0.25">
      <c r="A124" s="1" t="s">
        <v>96</v>
      </c>
      <c r="B124" s="1">
        <v>3</v>
      </c>
      <c r="C124" s="1" t="s">
        <v>102</v>
      </c>
      <c r="D124" s="2" t="s">
        <v>705</v>
      </c>
      <c r="F124" s="9">
        <v>1397</v>
      </c>
      <c r="G124" s="76">
        <v>4.1850154279380485E-2</v>
      </c>
      <c r="H124" s="13">
        <f t="shared" si="16"/>
        <v>8000.53</v>
      </c>
      <c r="I124" s="14"/>
      <c r="K124" s="20">
        <f t="shared" si="15"/>
        <v>4725.7299999999996</v>
      </c>
      <c r="L124" s="13">
        <f t="shared" si="17"/>
        <v>0</v>
      </c>
      <c r="M124" s="13">
        <f t="shared" si="17"/>
        <v>0</v>
      </c>
      <c r="N124" s="13">
        <f t="shared" si="17"/>
        <v>0</v>
      </c>
      <c r="O124" s="13">
        <f t="shared" si="17"/>
        <v>0</v>
      </c>
      <c r="P124" s="49">
        <f t="shared" si="17"/>
        <v>0</v>
      </c>
      <c r="Q124" s="49">
        <f t="shared" si="13"/>
        <v>4725.7299999999996</v>
      </c>
      <c r="R124" s="21">
        <f t="shared" si="14"/>
        <v>3274.8</v>
      </c>
    </row>
    <row r="125" spans="1:18" ht="15" x14ac:dyDescent="0.25">
      <c r="A125" s="1" t="s">
        <v>96</v>
      </c>
      <c r="B125" s="1">
        <v>3</v>
      </c>
      <c r="C125" s="1" t="s">
        <v>103</v>
      </c>
      <c r="D125" s="2" t="s">
        <v>706</v>
      </c>
      <c r="F125" s="9">
        <v>499</v>
      </c>
      <c r="G125" s="76">
        <v>1.494862346844013E-2</v>
      </c>
      <c r="H125" s="13">
        <f t="shared" si="16"/>
        <v>2857.74</v>
      </c>
      <c r="I125" s="14"/>
      <c r="K125" s="20">
        <f t="shared" si="15"/>
        <v>1688</v>
      </c>
      <c r="L125" s="13">
        <f t="shared" si="17"/>
        <v>0</v>
      </c>
      <c r="M125" s="13">
        <f t="shared" si="17"/>
        <v>0</v>
      </c>
      <c r="N125" s="13">
        <f t="shared" si="17"/>
        <v>0</v>
      </c>
      <c r="O125" s="13">
        <f t="shared" si="17"/>
        <v>0</v>
      </c>
      <c r="P125" s="49">
        <f t="shared" si="17"/>
        <v>0</v>
      </c>
      <c r="Q125" s="49">
        <f t="shared" si="13"/>
        <v>1688</v>
      </c>
      <c r="R125" s="21">
        <f t="shared" si="14"/>
        <v>1169.7399999999998</v>
      </c>
    </row>
    <row r="126" spans="1:18" ht="15" x14ac:dyDescent="0.25">
      <c r="A126" s="1" t="s">
        <v>96</v>
      </c>
      <c r="B126" s="1">
        <v>3</v>
      </c>
      <c r="C126" s="1" t="s">
        <v>97</v>
      </c>
      <c r="D126" s="2" t="s">
        <v>700</v>
      </c>
      <c r="F126" s="9">
        <v>12017</v>
      </c>
      <c r="G126" s="76">
        <v>0.3599952068541985</v>
      </c>
      <c r="H126" s="13">
        <f t="shared" si="16"/>
        <v>68820.570000000007</v>
      </c>
      <c r="I126" s="14"/>
      <c r="K126" s="20">
        <f t="shared" si="15"/>
        <v>40650.74</v>
      </c>
      <c r="L126" s="13">
        <f t="shared" si="17"/>
        <v>0</v>
      </c>
      <c r="M126" s="13">
        <f t="shared" si="17"/>
        <v>0</v>
      </c>
      <c r="N126" s="13">
        <f t="shared" si="17"/>
        <v>0</v>
      </c>
      <c r="O126" s="13">
        <f t="shared" si="17"/>
        <v>0</v>
      </c>
      <c r="P126" s="49">
        <f t="shared" si="17"/>
        <v>0</v>
      </c>
      <c r="Q126" s="49">
        <f t="shared" si="13"/>
        <v>40650.74</v>
      </c>
      <c r="R126" s="21">
        <f t="shared" si="14"/>
        <v>28169.830000000009</v>
      </c>
    </row>
    <row r="127" spans="1:18" ht="15.75" thickBot="1" x14ac:dyDescent="0.3">
      <c r="D127" s="2" t="s">
        <v>1223</v>
      </c>
      <c r="F127" s="8">
        <v>33381</v>
      </c>
      <c r="G127" s="77">
        <v>0.99999999999999989</v>
      </c>
      <c r="H127" s="13">
        <f>SUM(H119:H126)</f>
        <v>191170.8</v>
      </c>
      <c r="I127" s="14"/>
      <c r="K127" s="20">
        <f t="shared" si="15"/>
        <v>112920.22</v>
      </c>
      <c r="L127" s="13">
        <f t="shared" ref="L127:P177" si="18">IF($D127="","",ROUND(+L$5*$F127/$F$5,2))</f>
        <v>0</v>
      </c>
      <c r="M127" s="13">
        <f t="shared" si="18"/>
        <v>0</v>
      </c>
      <c r="N127" s="13">
        <f t="shared" si="18"/>
        <v>0</v>
      </c>
      <c r="O127" s="13">
        <f t="shared" si="18"/>
        <v>0</v>
      </c>
      <c r="P127" s="49">
        <f t="shared" si="18"/>
        <v>0</v>
      </c>
      <c r="Q127" s="49">
        <f t="shared" si="13"/>
        <v>112920.22</v>
      </c>
      <c r="R127" s="21">
        <f t="shared" si="14"/>
        <v>78250.579999999987</v>
      </c>
    </row>
    <row r="128" spans="1:18" ht="15.75" thickTop="1" x14ac:dyDescent="0.25">
      <c r="A128" s="1" t="s">
        <v>19</v>
      </c>
      <c r="D128" s="2" t="s">
        <v>19</v>
      </c>
      <c r="F128" s="9"/>
      <c r="G128" s="76"/>
      <c r="H128" s="13"/>
      <c r="I128" s="14"/>
      <c r="K128" s="20" t="str">
        <f t="shared" si="15"/>
        <v/>
      </c>
      <c r="L128" s="13" t="str">
        <f t="shared" si="18"/>
        <v/>
      </c>
      <c r="M128" s="13" t="str">
        <f t="shared" si="18"/>
        <v/>
      </c>
      <c r="N128" s="13" t="str">
        <f t="shared" si="18"/>
        <v/>
      </c>
      <c r="O128" s="13" t="str">
        <f t="shared" si="18"/>
        <v/>
      </c>
      <c r="P128" s="49" t="str">
        <f t="shared" si="18"/>
        <v/>
      </c>
      <c r="Q128" s="49" t="str">
        <f t="shared" si="13"/>
        <v/>
      </c>
      <c r="R128" s="21" t="str">
        <f t="shared" si="14"/>
        <v/>
      </c>
    </row>
    <row r="129" spans="1:18" ht="15" x14ac:dyDescent="0.25">
      <c r="A129" s="1" t="s">
        <v>105</v>
      </c>
      <c r="B129" s="1">
        <v>1</v>
      </c>
      <c r="C129" s="1" t="s">
        <v>14</v>
      </c>
      <c r="D129" s="2" t="s">
        <v>708</v>
      </c>
      <c r="F129" s="9">
        <v>11710</v>
      </c>
      <c r="G129" s="76">
        <v>0.4423541855545482</v>
      </c>
      <c r="H129" s="13">
        <f t="shared" si="16"/>
        <v>67062.399999999994</v>
      </c>
      <c r="I129" s="14"/>
      <c r="K129" s="20">
        <f t="shared" si="15"/>
        <v>39612.230000000003</v>
      </c>
      <c r="L129" s="13">
        <f t="shared" si="18"/>
        <v>0</v>
      </c>
      <c r="M129" s="13">
        <f t="shared" si="18"/>
        <v>0</v>
      </c>
      <c r="N129" s="13">
        <f t="shared" si="18"/>
        <v>0</v>
      </c>
      <c r="O129" s="13">
        <f t="shared" si="18"/>
        <v>0</v>
      </c>
      <c r="P129" s="49">
        <f t="shared" si="18"/>
        <v>0</v>
      </c>
      <c r="Q129" s="49">
        <f t="shared" si="13"/>
        <v>39612.230000000003</v>
      </c>
      <c r="R129" s="21">
        <f t="shared" si="14"/>
        <v>27450.169999999991</v>
      </c>
    </row>
    <row r="130" spans="1:18" ht="15" x14ac:dyDescent="0.25">
      <c r="A130" s="1" t="s">
        <v>105</v>
      </c>
      <c r="B130" s="1">
        <v>3</v>
      </c>
      <c r="C130" s="1" t="s">
        <v>106</v>
      </c>
      <c r="D130" s="2" t="s">
        <v>709</v>
      </c>
      <c r="F130" s="9">
        <v>12312</v>
      </c>
      <c r="G130" s="76">
        <v>0.46509519492293744</v>
      </c>
      <c r="H130" s="13">
        <f t="shared" si="16"/>
        <v>70510.02</v>
      </c>
      <c r="I130" s="14"/>
      <c r="K130" s="20">
        <f t="shared" si="15"/>
        <v>41648.660000000003</v>
      </c>
      <c r="L130" s="13">
        <f t="shared" si="18"/>
        <v>0</v>
      </c>
      <c r="M130" s="13">
        <f t="shared" si="18"/>
        <v>0</v>
      </c>
      <c r="N130" s="13">
        <f t="shared" si="18"/>
        <v>0</v>
      </c>
      <c r="O130" s="13">
        <f t="shared" si="18"/>
        <v>0</v>
      </c>
      <c r="P130" s="49">
        <f t="shared" si="18"/>
        <v>0</v>
      </c>
      <c r="Q130" s="49">
        <f t="shared" si="13"/>
        <v>41648.660000000003</v>
      </c>
      <c r="R130" s="21">
        <f t="shared" si="14"/>
        <v>28861.360000000001</v>
      </c>
    </row>
    <row r="131" spans="1:18" ht="15" x14ac:dyDescent="0.25">
      <c r="A131" s="1" t="s">
        <v>105</v>
      </c>
      <c r="B131" s="1">
        <v>3</v>
      </c>
      <c r="C131" s="1" t="s">
        <v>107</v>
      </c>
      <c r="D131" s="2" t="s">
        <v>710</v>
      </c>
      <c r="F131" s="9">
        <v>149</v>
      </c>
      <c r="G131" s="76">
        <v>5.6285886974916897E-3</v>
      </c>
      <c r="H131" s="13">
        <f t="shared" si="16"/>
        <v>853.31</v>
      </c>
      <c r="I131" s="14"/>
      <c r="K131" s="20">
        <f t="shared" si="15"/>
        <v>504.03</v>
      </c>
      <c r="L131" s="13">
        <f t="shared" si="18"/>
        <v>0</v>
      </c>
      <c r="M131" s="13">
        <f t="shared" si="18"/>
        <v>0</v>
      </c>
      <c r="N131" s="13">
        <f t="shared" si="18"/>
        <v>0</v>
      </c>
      <c r="O131" s="13">
        <f t="shared" si="18"/>
        <v>0</v>
      </c>
      <c r="P131" s="49">
        <f t="shared" si="18"/>
        <v>0</v>
      </c>
      <c r="Q131" s="49">
        <f t="shared" si="13"/>
        <v>504.03</v>
      </c>
      <c r="R131" s="21">
        <f t="shared" si="14"/>
        <v>349.28</v>
      </c>
    </row>
    <row r="132" spans="1:18" ht="15" x14ac:dyDescent="0.25">
      <c r="A132" s="1" t="s">
        <v>105</v>
      </c>
      <c r="B132" s="1">
        <v>3</v>
      </c>
      <c r="C132" s="1" t="s">
        <v>108</v>
      </c>
      <c r="D132" s="2" t="s">
        <v>711</v>
      </c>
      <c r="F132" s="9">
        <v>319</v>
      </c>
      <c r="G132" s="76">
        <v>1.2050468419462073E-2</v>
      </c>
      <c r="H132" s="13">
        <f t="shared" si="16"/>
        <v>1826.89</v>
      </c>
      <c r="I132" s="14"/>
      <c r="K132" s="20">
        <f t="shared" si="15"/>
        <v>1079.0999999999999</v>
      </c>
      <c r="L132" s="13">
        <f t="shared" si="18"/>
        <v>0</v>
      </c>
      <c r="M132" s="13">
        <f t="shared" si="18"/>
        <v>0</v>
      </c>
      <c r="N132" s="13">
        <f t="shared" si="18"/>
        <v>0</v>
      </c>
      <c r="O132" s="13">
        <f t="shared" si="18"/>
        <v>0</v>
      </c>
      <c r="P132" s="49">
        <f t="shared" si="18"/>
        <v>0</v>
      </c>
      <c r="Q132" s="49">
        <f t="shared" si="13"/>
        <v>1079.0999999999999</v>
      </c>
      <c r="R132" s="21">
        <f t="shared" si="14"/>
        <v>747.79000000000019</v>
      </c>
    </row>
    <row r="133" spans="1:18" ht="15" x14ac:dyDescent="0.25">
      <c r="A133" s="1" t="s">
        <v>105</v>
      </c>
      <c r="B133" s="1">
        <v>3</v>
      </c>
      <c r="C133" s="1" t="s">
        <v>109</v>
      </c>
      <c r="D133" s="2" t="s">
        <v>712</v>
      </c>
      <c r="E133" s="1" t="s">
        <v>614</v>
      </c>
      <c r="F133" s="9">
        <v>589</v>
      </c>
      <c r="G133" s="76">
        <v>2.224992444847386E-2</v>
      </c>
      <c r="H133" s="13">
        <f t="shared" si="16"/>
        <v>3373.16</v>
      </c>
      <c r="I133" s="14"/>
      <c r="K133" s="20">
        <f t="shared" si="15"/>
        <v>1992.45</v>
      </c>
      <c r="L133" s="13">
        <f t="shared" si="18"/>
        <v>0</v>
      </c>
      <c r="M133" s="13">
        <f t="shared" si="18"/>
        <v>0</v>
      </c>
      <c r="N133" s="13">
        <f t="shared" si="18"/>
        <v>0</v>
      </c>
      <c r="O133" s="13">
        <f t="shared" si="18"/>
        <v>0</v>
      </c>
      <c r="P133" s="49">
        <f t="shared" si="18"/>
        <v>0</v>
      </c>
      <c r="Q133" s="49">
        <f t="shared" si="13"/>
        <v>1992.45</v>
      </c>
      <c r="R133" s="21">
        <f t="shared" si="14"/>
        <v>1380.7099999999998</v>
      </c>
    </row>
    <row r="134" spans="1:18" ht="15" x14ac:dyDescent="0.25">
      <c r="A134" s="1" t="s">
        <v>105</v>
      </c>
      <c r="B134" s="1">
        <v>3</v>
      </c>
      <c r="C134" s="1" t="s">
        <v>110</v>
      </c>
      <c r="D134" s="2" t="s">
        <v>713</v>
      </c>
      <c r="F134" s="9">
        <v>1393</v>
      </c>
      <c r="G134" s="76">
        <v>5.2621637957086735E-2</v>
      </c>
      <c r="H134" s="13">
        <f t="shared" si="16"/>
        <v>7977.62</v>
      </c>
      <c r="I134" s="14"/>
      <c r="K134" s="20">
        <f t="shared" si="15"/>
        <v>4712.2</v>
      </c>
      <c r="L134" s="13">
        <f t="shared" si="18"/>
        <v>0</v>
      </c>
      <c r="M134" s="13">
        <f t="shared" si="18"/>
        <v>0</v>
      </c>
      <c r="N134" s="13">
        <f t="shared" si="18"/>
        <v>0</v>
      </c>
      <c r="O134" s="13">
        <f t="shared" si="18"/>
        <v>0</v>
      </c>
      <c r="P134" s="49">
        <f t="shared" si="18"/>
        <v>0</v>
      </c>
      <c r="Q134" s="49">
        <f t="shared" si="13"/>
        <v>4712.2</v>
      </c>
      <c r="R134" s="21">
        <f t="shared" si="14"/>
        <v>3265.42</v>
      </c>
    </row>
    <row r="135" spans="1:18" ht="15.75" thickBot="1" x14ac:dyDescent="0.3">
      <c r="D135" s="2" t="s">
        <v>1223</v>
      </c>
      <c r="F135" s="8">
        <v>26472</v>
      </c>
      <c r="G135" s="77">
        <v>1</v>
      </c>
      <c r="H135" s="13">
        <f>SUM(H129:H134)</f>
        <v>151603.4</v>
      </c>
      <c r="I135" s="14"/>
      <c r="K135" s="20">
        <f t="shared" si="15"/>
        <v>89548.67</v>
      </c>
      <c r="L135" s="13">
        <f t="shared" si="18"/>
        <v>0</v>
      </c>
      <c r="M135" s="13">
        <f t="shared" si="18"/>
        <v>0</v>
      </c>
      <c r="N135" s="13">
        <f t="shared" si="18"/>
        <v>0</v>
      </c>
      <c r="O135" s="13">
        <f t="shared" si="18"/>
        <v>0</v>
      </c>
      <c r="P135" s="49">
        <f t="shared" si="18"/>
        <v>0</v>
      </c>
      <c r="Q135" s="49">
        <f t="shared" si="13"/>
        <v>89548.67</v>
      </c>
      <c r="R135" s="21">
        <f t="shared" si="14"/>
        <v>62054.729999999996</v>
      </c>
    </row>
    <row r="136" spans="1:18" ht="15.75" thickTop="1" x14ac:dyDescent="0.25">
      <c r="A136" s="1" t="s">
        <v>19</v>
      </c>
      <c r="D136" s="2" t="s">
        <v>19</v>
      </c>
      <c r="F136" s="9"/>
      <c r="G136" s="76"/>
      <c r="H136" s="13"/>
      <c r="I136" s="14"/>
      <c r="K136" s="20" t="str">
        <f t="shared" si="15"/>
        <v/>
      </c>
      <c r="L136" s="13" t="str">
        <f t="shared" si="18"/>
        <v/>
      </c>
      <c r="M136" s="13" t="str">
        <f t="shared" si="18"/>
        <v/>
      </c>
      <c r="N136" s="13" t="str">
        <f t="shared" si="18"/>
        <v/>
      </c>
      <c r="O136" s="13" t="str">
        <f t="shared" si="18"/>
        <v/>
      </c>
      <c r="P136" s="49" t="str">
        <f t="shared" si="18"/>
        <v/>
      </c>
      <c r="Q136" s="49" t="str">
        <f t="shared" si="13"/>
        <v/>
      </c>
      <c r="R136" s="21" t="str">
        <f t="shared" si="14"/>
        <v/>
      </c>
    </row>
    <row r="137" spans="1:18" ht="15" x14ac:dyDescent="0.25">
      <c r="A137" s="1" t="s">
        <v>111</v>
      </c>
      <c r="B137" s="1">
        <v>1</v>
      </c>
      <c r="C137" s="1" t="s">
        <v>14</v>
      </c>
      <c r="D137" s="2" t="s">
        <v>714</v>
      </c>
      <c r="F137" s="9">
        <v>16792</v>
      </c>
      <c r="G137" s="76">
        <v>0.38811972726222121</v>
      </c>
      <c r="H137" s="13">
        <f t="shared" si="16"/>
        <v>96166.69</v>
      </c>
      <c r="I137" s="14"/>
      <c r="K137" s="20">
        <f t="shared" si="15"/>
        <v>56803.46</v>
      </c>
      <c r="L137" s="13">
        <f t="shared" si="18"/>
        <v>0</v>
      </c>
      <c r="M137" s="13">
        <f t="shared" si="18"/>
        <v>0</v>
      </c>
      <c r="N137" s="13">
        <f t="shared" si="18"/>
        <v>0</v>
      </c>
      <c r="O137" s="13">
        <f t="shared" si="18"/>
        <v>0</v>
      </c>
      <c r="P137" s="49">
        <f t="shared" si="18"/>
        <v>0</v>
      </c>
      <c r="Q137" s="49">
        <f t="shared" ref="Q137:Q200" si="19">IF(F137="","",SUM(K137:P137))</f>
        <v>56803.46</v>
      </c>
      <c r="R137" s="21">
        <f t="shared" ref="R137:R200" si="20">IFERROR(+H137-Q137,"")</f>
        <v>39363.230000000003</v>
      </c>
    </row>
    <row r="138" spans="1:18" ht="15" x14ac:dyDescent="0.25">
      <c r="A138" s="1" t="s">
        <v>111</v>
      </c>
      <c r="B138" s="1">
        <v>3</v>
      </c>
      <c r="C138" s="1" t="s">
        <v>115</v>
      </c>
      <c r="D138" s="2" t="s">
        <v>718</v>
      </c>
      <c r="F138" s="9">
        <v>213</v>
      </c>
      <c r="G138" s="76">
        <v>4.9231480411418005E-3</v>
      </c>
      <c r="H138" s="13">
        <f t="shared" si="16"/>
        <v>1219.8399999999999</v>
      </c>
      <c r="I138" s="14"/>
      <c r="K138" s="20">
        <f t="shared" ref="K138:K201" si="21">IF(D138="","",ROUND(+$K$5*F138/$F$5,2))</f>
        <v>720.53</v>
      </c>
      <c r="L138" s="13">
        <f t="shared" si="18"/>
        <v>0</v>
      </c>
      <c r="M138" s="13">
        <f t="shared" si="18"/>
        <v>0</v>
      </c>
      <c r="N138" s="13">
        <f t="shared" si="18"/>
        <v>0</v>
      </c>
      <c r="O138" s="13">
        <f t="shared" si="18"/>
        <v>0</v>
      </c>
      <c r="P138" s="49">
        <f t="shared" si="18"/>
        <v>0</v>
      </c>
      <c r="Q138" s="49">
        <f t="shared" si="19"/>
        <v>720.53</v>
      </c>
      <c r="R138" s="21">
        <f t="shared" si="20"/>
        <v>499.30999999999995</v>
      </c>
    </row>
    <row r="139" spans="1:18" ht="15" x14ac:dyDescent="0.25">
      <c r="A139" s="1" t="s">
        <v>111</v>
      </c>
      <c r="B139" s="1">
        <v>3</v>
      </c>
      <c r="C139" s="1" t="s">
        <v>116</v>
      </c>
      <c r="D139" s="2" t="s">
        <v>719</v>
      </c>
      <c r="E139" s="1" t="s">
        <v>614</v>
      </c>
      <c r="F139" s="9">
        <v>667</v>
      </c>
      <c r="G139" s="76">
        <v>1.5416618513810239E-2</v>
      </c>
      <c r="H139" s="13">
        <f t="shared" si="16"/>
        <v>3819.87</v>
      </c>
      <c r="I139" s="14"/>
      <c r="K139" s="20">
        <f t="shared" si="21"/>
        <v>2256.31</v>
      </c>
      <c r="L139" s="13">
        <f t="shared" si="18"/>
        <v>0</v>
      </c>
      <c r="M139" s="13">
        <f t="shared" si="18"/>
        <v>0</v>
      </c>
      <c r="N139" s="13">
        <f t="shared" si="18"/>
        <v>0</v>
      </c>
      <c r="O139" s="13">
        <f t="shared" si="18"/>
        <v>0</v>
      </c>
      <c r="P139" s="49">
        <f t="shared" si="18"/>
        <v>0</v>
      </c>
      <c r="Q139" s="49">
        <f t="shared" si="19"/>
        <v>2256.31</v>
      </c>
      <c r="R139" s="21">
        <f t="shared" si="20"/>
        <v>1563.56</v>
      </c>
    </row>
    <row r="140" spans="1:18" ht="15" x14ac:dyDescent="0.25">
      <c r="A140" s="1" t="s">
        <v>111</v>
      </c>
      <c r="B140" s="1">
        <v>3</v>
      </c>
      <c r="C140" s="1" t="s">
        <v>112</v>
      </c>
      <c r="D140" s="2" t="s">
        <v>715</v>
      </c>
      <c r="F140" s="9">
        <v>13412</v>
      </c>
      <c r="G140" s="76">
        <v>0.30999653299433721</v>
      </c>
      <c r="H140" s="13">
        <f t="shared" ref="H140:H203" si="22">ROUND(F140/$F$5*$H$5,2)</f>
        <v>76809.649999999994</v>
      </c>
      <c r="I140" s="14"/>
      <c r="K140" s="20">
        <f t="shared" si="21"/>
        <v>45369.7</v>
      </c>
      <c r="L140" s="13">
        <f t="shared" si="18"/>
        <v>0</v>
      </c>
      <c r="M140" s="13">
        <f t="shared" si="18"/>
        <v>0</v>
      </c>
      <c r="N140" s="13">
        <f t="shared" si="18"/>
        <v>0</v>
      </c>
      <c r="O140" s="13">
        <f t="shared" si="18"/>
        <v>0</v>
      </c>
      <c r="P140" s="49">
        <f t="shared" si="18"/>
        <v>0</v>
      </c>
      <c r="Q140" s="49">
        <f t="shared" si="19"/>
        <v>45369.7</v>
      </c>
      <c r="R140" s="21">
        <f t="shared" si="20"/>
        <v>31439.949999999997</v>
      </c>
    </row>
    <row r="141" spans="1:18" ht="15" x14ac:dyDescent="0.25">
      <c r="A141" s="1" t="s">
        <v>111</v>
      </c>
      <c r="B141" s="1">
        <v>3</v>
      </c>
      <c r="C141" s="1" t="s">
        <v>114</v>
      </c>
      <c r="D141" s="2" t="s">
        <v>717</v>
      </c>
      <c r="F141" s="9">
        <v>2635</v>
      </c>
      <c r="G141" s="76">
        <v>6.0903732809430254E-2</v>
      </c>
      <c r="H141" s="13">
        <f t="shared" si="22"/>
        <v>15090.47</v>
      </c>
      <c r="I141" s="14"/>
      <c r="K141" s="20">
        <f t="shared" si="21"/>
        <v>8913.6</v>
      </c>
      <c r="L141" s="13">
        <f t="shared" si="18"/>
        <v>0</v>
      </c>
      <c r="M141" s="13">
        <f t="shared" si="18"/>
        <v>0</v>
      </c>
      <c r="N141" s="13">
        <f t="shared" si="18"/>
        <v>0</v>
      </c>
      <c r="O141" s="13">
        <f t="shared" si="18"/>
        <v>0</v>
      </c>
      <c r="P141" s="49">
        <f t="shared" si="18"/>
        <v>0</v>
      </c>
      <c r="Q141" s="49">
        <f t="shared" si="19"/>
        <v>8913.6</v>
      </c>
      <c r="R141" s="21">
        <f t="shared" si="20"/>
        <v>6176.869999999999</v>
      </c>
    </row>
    <row r="142" spans="1:18" ht="15" x14ac:dyDescent="0.25">
      <c r="A142" s="1" t="s">
        <v>111</v>
      </c>
      <c r="B142" s="1">
        <v>3</v>
      </c>
      <c r="C142" s="1" t="s">
        <v>117</v>
      </c>
      <c r="D142" s="2" t="s">
        <v>720</v>
      </c>
      <c r="F142" s="9">
        <v>236</v>
      </c>
      <c r="G142" s="76">
        <v>5.4547555761007742E-3</v>
      </c>
      <c r="H142" s="13">
        <f t="shared" si="22"/>
        <v>1351.56</v>
      </c>
      <c r="I142" s="14"/>
      <c r="K142" s="20">
        <f t="shared" si="21"/>
        <v>798.33</v>
      </c>
      <c r="L142" s="13">
        <f t="shared" si="18"/>
        <v>0</v>
      </c>
      <c r="M142" s="13">
        <f t="shared" si="18"/>
        <v>0</v>
      </c>
      <c r="N142" s="13">
        <f t="shared" si="18"/>
        <v>0</v>
      </c>
      <c r="O142" s="13">
        <f t="shared" si="18"/>
        <v>0</v>
      </c>
      <c r="P142" s="49">
        <f t="shared" si="18"/>
        <v>0</v>
      </c>
      <c r="Q142" s="49">
        <f t="shared" si="19"/>
        <v>798.33</v>
      </c>
      <c r="R142" s="21">
        <f t="shared" si="20"/>
        <v>553.2299999999999</v>
      </c>
    </row>
    <row r="143" spans="1:18" ht="15" x14ac:dyDescent="0.25">
      <c r="A143" s="1" t="s">
        <v>111</v>
      </c>
      <c r="B143" s="1">
        <v>3</v>
      </c>
      <c r="C143" s="1" t="s">
        <v>113</v>
      </c>
      <c r="D143" s="2" t="s">
        <v>716</v>
      </c>
      <c r="F143" s="9">
        <v>6542</v>
      </c>
      <c r="G143" s="76">
        <v>0.15120767363920029</v>
      </c>
      <c r="H143" s="13">
        <f t="shared" si="22"/>
        <v>37465.61</v>
      </c>
      <c r="I143" s="14"/>
      <c r="K143" s="20">
        <f t="shared" si="21"/>
        <v>22130.080000000002</v>
      </c>
      <c r="L143" s="13">
        <f t="shared" si="18"/>
        <v>0</v>
      </c>
      <c r="M143" s="13">
        <f t="shared" si="18"/>
        <v>0</v>
      </c>
      <c r="N143" s="13">
        <f t="shared" si="18"/>
        <v>0</v>
      </c>
      <c r="O143" s="13">
        <f t="shared" si="18"/>
        <v>0</v>
      </c>
      <c r="P143" s="49">
        <f t="shared" si="18"/>
        <v>0</v>
      </c>
      <c r="Q143" s="49">
        <f t="shared" si="19"/>
        <v>22130.080000000002</v>
      </c>
      <c r="R143" s="21">
        <f t="shared" si="20"/>
        <v>15335.529999999999</v>
      </c>
    </row>
    <row r="144" spans="1:18" ht="15" x14ac:dyDescent="0.25">
      <c r="A144" s="1" t="s">
        <v>111</v>
      </c>
      <c r="B144" s="1">
        <v>3</v>
      </c>
      <c r="C144" s="1" t="s">
        <v>515</v>
      </c>
      <c r="D144" s="2" t="s">
        <v>723</v>
      </c>
      <c r="E144" s="1" t="s">
        <v>614</v>
      </c>
      <c r="F144" s="9">
        <v>234</v>
      </c>
      <c r="G144" s="76">
        <v>5.4085288339304292E-3</v>
      </c>
      <c r="H144" s="13">
        <f t="shared" si="22"/>
        <v>1340.1</v>
      </c>
      <c r="I144" s="14"/>
      <c r="K144" s="20">
        <f t="shared" si="21"/>
        <v>791.57</v>
      </c>
      <c r="L144" s="13">
        <f t="shared" si="18"/>
        <v>0</v>
      </c>
      <c r="M144" s="13">
        <f t="shared" si="18"/>
        <v>0</v>
      </c>
      <c r="N144" s="13">
        <f t="shared" si="18"/>
        <v>0</v>
      </c>
      <c r="O144" s="13">
        <f t="shared" si="18"/>
        <v>0</v>
      </c>
      <c r="P144" s="49">
        <f t="shared" si="18"/>
        <v>0</v>
      </c>
      <c r="Q144" s="49">
        <f t="shared" si="19"/>
        <v>791.57</v>
      </c>
      <c r="R144" s="21">
        <f t="shared" si="20"/>
        <v>548.52999999999986</v>
      </c>
    </row>
    <row r="145" spans="1:18" ht="15" x14ac:dyDescent="0.25">
      <c r="A145" s="1" t="s">
        <v>111</v>
      </c>
      <c r="B145" s="1">
        <v>3</v>
      </c>
      <c r="C145" s="1" t="s">
        <v>118</v>
      </c>
      <c r="D145" s="2" t="s">
        <v>721</v>
      </c>
      <c r="F145" s="9">
        <v>418</v>
      </c>
      <c r="G145" s="76">
        <v>9.661389113602219E-3</v>
      </c>
      <c r="H145" s="13">
        <f t="shared" si="22"/>
        <v>2393.86</v>
      </c>
      <c r="I145" s="14"/>
      <c r="K145" s="20">
        <f t="shared" si="21"/>
        <v>1414</v>
      </c>
      <c r="L145" s="13">
        <f t="shared" si="18"/>
        <v>0</v>
      </c>
      <c r="M145" s="13">
        <f t="shared" si="18"/>
        <v>0</v>
      </c>
      <c r="N145" s="13">
        <f t="shared" si="18"/>
        <v>0</v>
      </c>
      <c r="O145" s="13">
        <f t="shared" si="18"/>
        <v>0</v>
      </c>
      <c r="P145" s="49">
        <f t="shared" si="18"/>
        <v>0</v>
      </c>
      <c r="Q145" s="49">
        <f t="shared" si="19"/>
        <v>1414</v>
      </c>
      <c r="R145" s="21">
        <f t="shared" si="20"/>
        <v>979.86000000000013</v>
      </c>
    </row>
    <row r="146" spans="1:18" ht="15" x14ac:dyDescent="0.25">
      <c r="A146" s="1" t="s">
        <v>111</v>
      </c>
      <c r="B146" s="1">
        <v>3</v>
      </c>
      <c r="C146" s="1" t="s">
        <v>119</v>
      </c>
      <c r="D146" s="2" t="s">
        <v>722</v>
      </c>
      <c r="F146" s="9">
        <v>2116</v>
      </c>
      <c r="G146" s="76">
        <v>4.8907893216225587E-2</v>
      </c>
      <c r="H146" s="13">
        <f t="shared" si="22"/>
        <v>12118.19</v>
      </c>
      <c r="I146" s="14"/>
      <c r="K146" s="20">
        <f t="shared" si="21"/>
        <v>7157.94</v>
      </c>
      <c r="L146" s="13">
        <f t="shared" si="18"/>
        <v>0</v>
      </c>
      <c r="M146" s="13">
        <f t="shared" si="18"/>
        <v>0</v>
      </c>
      <c r="N146" s="13">
        <f t="shared" si="18"/>
        <v>0</v>
      </c>
      <c r="O146" s="13">
        <f t="shared" si="18"/>
        <v>0</v>
      </c>
      <c r="P146" s="49">
        <f t="shared" si="18"/>
        <v>0</v>
      </c>
      <c r="Q146" s="49">
        <f t="shared" si="19"/>
        <v>7157.94</v>
      </c>
      <c r="R146" s="21">
        <f t="shared" si="20"/>
        <v>4960.2500000000009</v>
      </c>
    </row>
    <row r="147" spans="1:18" ht="15.75" thickBot="1" x14ac:dyDescent="0.3">
      <c r="D147" s="2" t="s">
        <v>1223</v>
      </c>
      <c r="F147" s="8">
        <v>43265</v>
      </c>
      <c r="G147" s="77">
        <v>1.0000000000000002</v>
      </c>
      <c r="H147" s="13">
        <f>SUM(H137:H146)</f>
        <v>247775.84</v>
      </c>
      <c r="I147" s="14"/>
      <c r="K147" s="20">
        <f t="shared" si="21"/>
        <v>146355.51999999999</v>
      </c>
      <c r="L147" s="13">
        <f t="shared" si="18"/>
        <v>0</v>
      </c>
      <c r="M147" s="13">
        <f t="shared" si="18"/>
        <v>0</v>
      </c>
      <c r="N147" s="13">
        <f t="shared" si="18"/>
        <v>0</v>
      </c>
      <c r="O147" s="13">
        <f t="shared" si="18"/>
        <v>0</v>
      </c>
      <c r="P147" s="49">
        <f t="shared" si="18"/>
        <v>0</v>
      </c>
      <c r="Q147" s="49">
        <f t="shared" si="19"/>
        <v>146355.51999999999</v>
      </c>
      <c r="R147" s="21">
        <f t="shared" si="20"/>
        <v>101420.32</v>
      </c>
    </row>
    <row r="148" spans="1:18" ht="15.75" thickTop="1" x14ac:dyDescent="0.25">
      <c r="A148" s="1" t="s">
        <v>19</v>
      </c>
      <c r="D148" s="2" t="s">
        <v>19</v>
      </c>
      <c r="F148" s="9"/>
      <c r="G148" s="76"/>
      <c r="H148" s="13"/>
      <c r="I148" s="14"/>
      <c r="K148" s="20" t="str">
        <f t="shared" si="21"/>
        <v/>
      </c>
      <c r="L148" s="13" t="str">
        <f t="shared" si="18"/>
        <v/>
      </c>
      <c r="M148" s="13" t="str">
        <f t="shared" si="18"/>
        <v/>
      </c>
      <c r="N148" s="13" t="str">
        <f t="shared" si="18"/>
        <v/>
      </c>
      <c r="O148" s="13" t="str">
        <f t="shared" si="18"/>
        <v/>
      </c>
      <c r="P148" s="49" t="str">
        <f t="shared" si="18"/>
        <v/>
      </c>
      <c r="Q148" s="49" t="str">
        <f t="shared" si="19"/>
        <v/>
      </c>
      <c r="R148" s="21" t="str">
        <f t="shared" si="20"/>
        <v/>
      </c>
    </row>
    <row r="149" spans="1:18" ht="15" x14ac:dyDescent="0.25">
      <c r="A149" s="1" t="s">
        <v>120</v>
      </c>
      <c r="B149" s="1">
        <v>1</v>
      </c>
      <c r="C149" s="1" t="s">
        <v>14</v>
      </c>
      <c r="D149" s="2" t="s">
        <v>724</v>
      </c>
      <c r="F149" s="9">
        <v>28256</v>
      </c>
      <c r="G149" s="76">
        <v>0.25250440113312422</v>
      </c>
      <c r="H149" s="13">
        <f t="shared" si="22"/>
        <v>161820.26</v>
      </c>
      <c r="I149" s="14"/>
      <c r="K149" s="20">
        <f t="shared" si="21"/>
        <v>95583.53</v>
      </c>
      <c r="L149" s="13">
        <f t="shared" si="18"/>
        <v>0</v>
      </c>
      <c r="M149" s="13">
        <f t="shared" si="18"/>
        <v>0</v>
      </c>
      <c r="N149" s="13">
        <f t="shared" si="18"/>
        <v>0</v>
      </c>
      <c r="O149" s="13">
        <f t="shared" si="18"/>
        <v>0</v>
      </c>
      <c r="P149" s="49">
        <f t="shared" si="18"/>
        <v>0</v>
      </c>
      <c r="Q149" s="49">
        <f t="shared" si="19"/>
        <v>95583.53</v>
      </c>
      <c r="R149" s="21">
        <f t="shared" si="20"/>
        <v>66236.73000000001</v>
      </c>
    </row>
    <row r="150" spans="1:18" ht="15" x14ac:dyDescent="0.25">
      <c r="A150" s="1" t="s">
        <v>120</v>
      </c>
      <c r="B150" s="1">
        <v>3</v>
      </c>
      <c r="C150" s="1" t="s">
        <v>122</v>
      </c>
      <c r="D150" s="2" t="s">
        <v>726</v>
      </c>
      <c r="E150" s="1" t="s">
        <v>614</v>
      </c>
      <c r="F150" s="9">
        <v>2108</v>
      </c>
      <c r="G150" s="76">
        <v>1.8837743402768468E-2</v>
      </c>
      <c r="H150" s="13">
        <f t="shared" si="22"/>
        <v>12072.38</v>
      </c>
      <c r="I150" s="14"/>
      <c r="K150" s="20">
        <f t="shared" si="21"/>
        <v>7130.88</v>
      </c>
      <c r="L150" s="13">
        <f t="shared" si="18"/>
        <v>0</v>
      </c>
      <c r="M150" s="13">
        <f t="shared" si="18"/>
        <v>0</v>
      </c>
      <c r="N150" s="13">
        <f t="shared" si="18"/>
        <v>0</v>
      </c>
      <c r="O150" s="13">
        <f t="shared" si="18"/>
        <v>0</v>
      </c>
      <c r="P150" s="49">
        <f t="shared" si="18"/>
        <v>0</v>
      </c>
      <c r="Q150" s="49">
        <f t="shared" si="19"/>
        <v>7130.88</v>
      </c>
      <c r="R150" s="21">
        <f t="shared" si="20"/>
        <v>4941.4999999999991</v>
      </c>
    </row>
    <row r="151" spans="1:18" ht="15" x14ac:dyDescent="0.25">
      <c r="A151" s="1" t="s">
        <v>120</v>
      </c>
      <c r="B151" s="1">
        <v>3</v>
      </c>
      <c r="C151" s="1" t="s">
        <v>328</v>
      </c>
      <c r="D151" s="2" t="s">
        <v>731</v>
      </c>
      <c r="E151" s="1" t="s">
        <v>614</v>
      </c>
      <c r="F151" s="10">
        <v>8</v>
      </c>
      <c r="G151" s="78">
        <v>7.1490487297034045E-5</v>
      </c>
      <c r="H151" s="13">
        <f t="shared" si="22"/>
        <v>45.82</v>
      </c>
      <c r="I151" s="16"/>
      <c r="K151" s="20">
        <f t="shared" si="21"/>
        <v>27.06</v>
      </c>
      <c r="L151" s="13">
        <f t="shared" si="18"/>
        <v>0</v>
      </c>
      <c r="M151" s="13">
        <f t="shared" si="18"/>
        <v>0</v>
      </c>
      <c r="N151" s="13">
        <f t="shared" si="18"/>
        <v>0</v>
      </c>
      <c r="O151" s="13">
        <f t="shared" si="18"/>
        <v>0</v>
      </c>
      <c r="P151" s="49">
        <f t="shared" si="18"/>
        <v>0</v>
      </c>
      <c r="Q151" s="49">
        <f t="shared" si="19"/>
        <v>27.06</v>
      </c>
      <c r="R151" s="21">
        <f t="shared" si="20"/>
        <v>18.760000000000002</v>
      </c>
    </row>
    <row r="152" spans="1:18" ht="15" x14ac:dyDescent="0.25">
      <c r="A152" s="1" t="s">
        <v>120</v>
      </c>
      <c r="B152" s="1">
        <v>3</v>
      </c>
      <c r="C152" s="1" t="s">
        <v>127</v>
      </c>
      <c r="D152" s="2" t="s">
        <v>732</v>
      </c>
      <c r="F152" s="9">
        <v>1651</v>
      </c>
      <c r="G152" s="76">
        <v>1.47538493159254E-2</v>
      </c>
      <c r="H152" s="13">
        <f t="shared" si="22"/>
        <v>9455.17</v>
      </c>
      <c r="I152" s="14"/>
      <c r="K152" s="20">
        <f t="shared" si="21"/>
        <v>5584.95</v>
      </c>
      <c r="L152" s="13">
        <f t="shared" si="18"/>
        <v>0</v>
      </c>
      <c r="M152" s="13">
        <f t="shared" si="18"/>
        <v>0</v>
      </c>
      <c r="N152" s="13">
        <f t="shared" si="18"/>
        <v>0</v>
      </c>
      <c r="O152" s="13">
        <f t="shared" si="18"/>
        <v>0</v>
      </c>
      <c r="P152" s="49">
        <f t="shared" si="18"/>
        <v>0</v>
      </c>
      <c r="Q152" s="49">
        <f t="shared" si="19"/>
        <v>5584.95</v>
      </c>
      <c r="R152" s="21">
        <f t="shared" si="20"/>
        <v>3870.2200000000003</v>
      </c>
    </row>
    <row r="153" spans="1:18" ht="15" x14ac:dyDescent="0.25">
      <c r="A153" s="1" t="s">
        <v>120</v>
      </c>
      <c r="B153" s="1">
        <v>3</v>
      </c>
      <c r="C153" s="1" t="s">
        <v>123</v>
      </c>
      <c r="D153" s="2" t="s">
        <v>727</v>
      </c>
      <c r="F153" s="9">
        <v>1595</v>
      </c>
      <c r="G153" s="76">
        <v>1.4253415904846162E-2</v>
      </c>
      <c r="H153" s="13">
        <f t="shared" si="22"/>
        <v>9134.4599999999991</v>
      </c>
      <c r="I153" s="14"/>
      <c r="K153" s="20">
        <f t="shared" si="21"/>
        <v>5395.52</v>
      </c>
      <c r="L153" s="13">
        <f t="shared" si="18"/>
        <v>0</v>
      </c>
      <c r="M153" s="13">
        <f t="shared" si="18"/>
        <v>0</v>
      </c>
      <c r="N153" s="13">
        <f t="shared" si="18"/>
        <v>0</v>
      </c>
      <c r="O153" s="13">
        <f t="shared" si="18"/>
        <v>0</v>
      </c>
      <c r="P153" s="49">
        <f t="shared" si="18"/>
        <v>0</v>
      </c>
      <c r="Q153" s="49">
        <f t="shared" si="19"/>
        <v>5395.52</v>
      </c>
      <c r="R153" s="21">
        <f t="shared" si="20"/>
        <v>3738.9399999999987</v>
      </c>
    </row>
    <row r="154" spans="1:18" ht="15" x14ac:dyDescent="0.25">
      <c r="A154" s="1" t="s">
        <v>120</v>
      </c>
      <c r="B154" s="1">
        <v>3</v>
      </c>
      <c r="C154" s="1" t="s">
        <v>124</v>
      </c>
      <c r="D154" s="2" t="s">
        <v>728</v>
      </c>
      <c r="F154" s="9">
        <v>796</v>
      </c>
      <c r="G154" s="76">
        <v>7.113303486054887E-3</v>
      </c>
      <c r="H154" s="13">
        <f t="shared" si="22"/>
        <v>4558.6400000000003</v>
      </c>
      <c r="I154" s="14"/>
      <c r="K154" s="20">
        <f t="shared" si="21"/>
        <v>2692.68</v>
      </c>
      <c r="L154" s="13">
        <f t="shared" si="18"/>
        <v>0</v>
      </c>
      <c r="M154" s="13">
        <f t="shared" si="18"/>
        <v>0</v>
      </c>
      <c r="N154" s="13">
        <f t="shared" si="18"/>
        <v>0</v>
      </c>
      <c r="O154" s="13">
        <f t="shared" si="18"/>
        <v>0</v>
      </c>
      <c r="P154" s="49">
        <f t="shared" si="18"/>
        <v>0</v>
      </c>
      <c r="Q154" s="49">
        <f t="shared" si="19"/>
        <v>2692.68</v>
      </c>
      <c r="R154" s="21">
        <f t="shared" si="20"/>
        <v>1865.9600000000005</v>
      </c>
    </row>
    <row r="155" spans="1:18" ht="15" x14ac:dyDescent="0.25">
      <c r="A155" s="1" t="s">
        <v>120</v>
      </c>
      <c r="B155" s="1">
        <v>3</v>
      </c>
      <c r="C155" s="1" t="s">
        <v>121</v>
      </c>
      <c r="D155" s="2" t="s">
        <v>725</v>
      </c>
      <c r="F155" s="9">
        <v>65194</v>
      </c>
      <c r="G155" s="76">
        <v>0.58259385360535465</v>
      </c>
      <c r="H155" s="13">
        <f t="shared" si="22"/>
        <v>373361.77</v>
      </c>
      <c r="I155" s="14"/>
      <c r="K155" s="20">
        <f t="shared" si="21"/>
        <v>220536.26</v>
      </c>
      <c r="L155" s="13">
        <f t="shared" si="18"/>
        <v>0</v>
      </c>
      <c r="M155" s="13">
        <f t="shared" si="18"/>
        <v>0</v>
      </c>
      <c r="N155" s="13">
        <f t="shared" si="18"/>
        <v>0</v>
      </c>
      <c r="O155" s="13">
        <f t="shared" si="18"/>
        <v>0</v>
      </c>
      <c r="P155" s="49">
        <f t="shared" si="18"/>
        <v>0</v>
      </c>
      <c r="Q155" s="49">
        <f t="shared" si="19"/>
        <v>220536.26</v>
      </c>
      <c r="R155" s="21">
        <f t="shared" si="20"/>
        <v>152825.51</v>
      </c>
    </row>
    <row r="156" spans="1:18" ht="15" x14ac:dyDescent="0.25">
      <c r="A156" s="1" t="s">
        <v>120</v>
      </c>
      <c r="B156" s="1">
        <v>3</v>
      </c>
      <c r="C156" s="1" t="s">
        <v>125</v>
      </c>
      <c r="D156" s="2" t="s">
        <v>729</v>
      </c>
      <c r="F156" s="9">
        <v>747</v>
      </c>
      <c r="G156" s="76">
        <v>6.6754242513605531E-3</v>
      </c>
      <c r="H156" s="13">
        <f t="shared" si="22"/>
        <v>4278.0200000000004</v>
      </c>
      <c r="I156" s="14"/>
      <c r="K156" s="20">
        <f t="shared" si="21"/>
        <v>2526.9299999999998</v>
      </c>
      <c r="L156" s="13">
        <f t="shared" si="18"/>
        <v>0</v>
      </c>
      <c r="M156" s="13">
        <f t="shared" si="18"/>
        <v>0</v>
      </c>
      <c r="N156" s="13">
        <f t="shared" si="18"/>
        <v>0</v>
      </c>
      <c r="O156" s="13">
        <f t="shared" si="18"/>
        <v>0</v>
      </c>
      <c r="P156" s="49">
        <f t="shared" si="18"/>
        <v>0</v>
      </c>
      <c r="Q156" s="49">
        <f t="shared" si="19"/>
        <v>2526.9299999999998</v>
      </c>
      <c r="R156" s="21">
        <f t="shared" si="20"/>
        <v>1751.0900000000006</v>
      </c>
    </row>
    <row r="157" spans="1:18" ht="14.25" customHeight="1" x14ac:dyDescent="0.25">
      <c r="A157" s="1" t="s">
        <v>120</v>
      </c>
      <c r="B157" s="1">
        <v>3</v>
      </c>
      <c r="C157" s="1" t="s">
        <v>126</v>
      </c>
      <c r="D157" s="2" t="s">
        <v>730</v>
      </c>
      <c r="F157" s="9">
        <v>11548</v>
      </c>
      <c r="G157" s="76">
        <v>0.10319651841326863</v>
      </c>
      <c r="H157" s="13">
        <f t="shared" si="22"/>
        <v>66134.64</v>
      </c>
      <c r="I157" s="14"/>
      <c r="K157" s="20">
        <f t="shared" si="21"/>
        <v>39064.22</v>
      </c>
      <c r="L157" s="13">
        <f t="shared" si="18"/>
        <v>0</v>
      </c>
      <c r="M157" s="13">
        <f t="shared" si="18"/>
        <v>0</v>
      </c>
      <c r="N157" s="13">
        <f t="shared" si="18"/>
        <v>0</v>
      </c>
      <c r="O157" s="13">
        <f t="shared" si="18"/>
        <v>0</v>
      </c>
      <c r="P157" s="49">
        <f t="shared" si="18"/>
        <v>0</v>
      </c>
      <c r="Q157" s="49">
        <f t="shared" si="19"/>
        <v>39064.22</v>
      </c>
      <c r="R157" s="21">
        <f t="shared" si="20"/>
        <v>27070.42</v>
      </c>
    </row>
    <row r="158" spans="1:18" ht="15.75" thickBot="1" x14ac:dyDescent="0.3">
      <c r="D158" s="2" t="s">
        <v>1223</v>
      </c>
      <c r="F158" s="8">
        <v>111903</v>
      </c>
      <c r="G158" s="77">
        <v>1</v>
      </c>
      <c r="H158" s="13">
        <f>SUM(H149:H157)</f>
        <v>640861.16</v>
      </c>
      <c r="I158" s="14"/>
      <c r="K158" s="20">
        <f t="shared" si="21"/>
        <v>378542.04</v>
      </c>
      <c r="L158" s="13">
        <f t="shared" si="18"/>
        <v>0</v>
      </c>
      <c r="M158" s="13">
        <f t="shared" si="18"/>
        <v>0</v>
      </c>
      <c r="N158" s="13">
        <f t="shared" si="18"/>
        <v>0</v>
      </c>
      <c r="O158" s="13">
        <f t="shared" si="18"/>
        <v>0</v>
      </c>
      <c r="P158" s="49">
        <f t="shared" si="18"/>
        <v>0</v>
      </c>
      <c r="Q158" s="49">
        <f t="shared" si="19"/>
        <v>378542.04</v>
      </c>
      <c r="R158" s="21">
        <f t="shared" si="20"/>
        <v>262319.12000000005</v>
      </c>
    </row>
    <row r="159" spans="1:18" ht="15.75" thickTop="1" x14ac:dyDescent="0.25">
      <c r="A159" s="1" t="s">
        <v>19</v>
      </c>
      <c r="D159" s="2" t="s">
        <v>19</v>
      </c>
      <c r="F159" s="9"/>
      <c r="G159" s="76"/>
      <c r="H159" s="13"/>
      <c r="I159" s="14"/>
      <c r="K159" s="20" t="str">
        <f t="shared" si="21"/>
        <v/>
      </c>
      <c r="L159" s="13" t="str">
        <f t="shared" si="18"/>
        <v/>
      </c>
      <c r="M159" s="13" t="str">
        <f t="shared" si="18"/>
        <v/>
      </c>
      <c r="N159" s="13" t="str">
        <f t="shared" si="18"/>
        <v/>
      </c>
      <c r="O159" s="13" t="str">
        <f t="shared" si="18"/>
        <v/>
      </c>
      <c r="P159" s="49" t="str">
        <f t="shared" si="18"/>
        <v/>
      </c>
      <c r="Q159" s="49" t="str">
        <f t="shared" si="19"/>
        <v/>
      </c>
      <c r="R159" s="21" t="str">
        <f t="shared" si="20"/>
        <v/>
      </c>
    </row>
    <row r="160" spans="1:18" ht="15" x14ac:dyDescent="0.25">
      <c r="A160" s="1" t="s">
        <v>128</v>
      </c>
      <c r="B160" s="1">
        <v>1</v>
      </c>
      <c r="C160" s="1" t="s">
        <v>14</v>
      </c>
      <c r="D160" s="2" t="s">
        <v>733</v>
      </c>
      <c r="F160" s="9">
        <v>17379</v>
      </c>
      <c r="G160" s="76">
        <v>0.3982629419987625</v>
      </c>
      <c r="H160" s="13">
        <f t="shared" si="22"/>
        <v>99528.4</v>
      </c>
      <c r="I160" s="14"/>
      <c r="K160" s="20">
        <f t="shared" si="21"/>
        <v>58789.15</v>
      </c>
      <c r="L160" s="13">
        <f t="shared" si="18"/>
        <v>0</v>
      </c>
      <c r="M160" s="13">
        <f t="shared" si="18"/>
        <v>0</v>
      </c>
      <c r="N160" s="13">
        <f t="shared" si="18"/>
        <v>0</v>
      </c>
      <c r="O160" s="13">
        <f t="shared" si="18"/>
        <v>0</v>
      </c>
      <c r="P160" s="49">
        <f t="shared" si="18"/>
        <v>0</v>
      </c>
      <c r="Q160" s="49">
        <f t="shared" si="19"/>
        <v>58789.15</v>
      </c>
      <c r="R160" s="21">
        <f t="shared" si="20"/>
        <v>40739.249999999993</v>
      </c>
    </row>
    <row r="161" spans="1:18" ht="15" x14ac:dyDescent="0.25">
      <c r="A161" s="1" t="s">
        <v>128</v>
      </c>
      <c r="B161" s="1">
        <v>3</v>
      </c>
      <c r="C161" s="1" t="s">
        <v>131</v>
      </c>
      <c r="D161" s="2" t="s">
        <v>736</v>
      </c>
      <c r="F161" s="9">
        <v>417</v>
      </c>
      <c r="G161" s="76">
        <v>9.5561106400531663E-3</v>
      </c>
      <c r="H161" s="13">
        <f t="shared" si="22"/>
        <v>2388.13</v>
      </c>
      <c r="I161" s="14"/>
      <c r="K161" s="20">
        <f t="shared" si="21"/>
        <v>1410.61</v>
      </c>
      <c r="L161" s="13">
        <f t="shared" si="18"/>
        <v>0</v>
      </c>
      <c r="M161" s="13">
        <f t="shared" si="18"/>
        <v>0</v>
      </c>
      <c r="N161" s="13">
        <f t="shared" si="18"/>
        <v>0</v>
      </c>
      <c r="O161" s="13">
        <f t="shared" si="18"/>
        <v>0</v>
      </c>
      <c r="P161" s="49">
        <f t="shared" si="18"/>
        <v>0</v>
      </c>
      <c r="Q161" s="49">
        <f t="shared" si="19"/>
        <v>1410.61</v>
      </c>
      <c r="R161" s="21">
        <f t="shared" si="20"/>
        <v>977.52000000000021</v>
      </c>
    </row>
    <row r="162" spans="1:18" ht="15" x14ac:dyDescent="0.25">
      <c r="A162" s="1" t="s">
        <v>128</v>
      </c>
      <c r="B162" s="1">
        <v>3</v>
      </c>
      <c r="C162" s="1" t="s">
        <v>132</v>
      </c>
      <c r="D162" s="2" t="s">
        <v>737</v>
      </c>
      <c r="F162" s="9">
        <v>2157</v>
      </c>
      <c r="G162" s="76">
        <v>4.9430529138116734E-2</v>
      </c>
      <c r="H162" s="13">
        <f t="shared" si="22"/>
        <v>12353</v>
      </c>
      <c r="I162" s="14"/>
      <c r="K162" s="20">
        <f t="shared" si="21"/>
        <v>7296.63</v>
      </c>
      <c r="L162" s="13">
        <f t="shared" si="18"/>
        <v>0</v>
      </c>
      <c r="M162" s="13">
        <f t="shared" si="18"/>
        <v>0</v>
      </c>
      <c r="N162" s="13">
        <f t="shared" si="18"/>
        <v>0</v>
      </c>
      <c r="O162" s="13">
        <f t="shared" si="18"/>
        <v>0</v>
      </c>
      <c r="P162" s="49">
        <f t="shared" si="18"/>
        <v>0</v>
      </c>
      <c r="Q162" s="49">
        <f t="shared" si="19"/>
        <v>7296.63</v>
      </c>
      <c r="R162" s="21">
        <f t="shared" si="20"/>
        <v>5056.37</v>
      </c>
    </row>
    <row r="163" spans="1:18" ht="15" x14ac:dyDescent="0.25">
      <c r="A163" s="1" t="s">
        <v>128</v>
      </c>
      <c r="B163" s="1">
        <v>3</v>
      </c>
      <c r="C163" s="1" t="s">
        <v>133</v>
      </c>
      <c r="D163" s="2" t="s">
        <v>738</v>
      </c>
      <c r="F163" s="9">
        <v>619</v>
      </c>
      <c r="G163" s="76">
        <v>1.4185209799023765E-2</v>
      </c>
      <c r="H163" s="13">
        <f t="shared" si="22"/>
        <v>3544.97</v>
      </c>
      <c r="I163" s="14"/>
      <c r="K163" s="20">
        <f t="shared" si="21"/>
        <v>2093.9299999999998</v>
      </c>
      <c r="L163" s="13">
        <f t="shared" si="18"/>
        <v>0</v>
      </c>
      <c r="M163" s="13">
        <f t="shared" si="18"/>
        <v>0</v>
      </c>
      <c r="N163" s="13">
        <f t="shared" si="18"/>
        <v>0</v>
      </c>
      <c r="O163" s="13">
        <f t="shared" si="18"/>
        <v>0</v>
      </c>
      <c r="P163" s="49">
        <f t="shared" si="18"/>
        <v>0</v>
      </c>
      <c r="Q163" s="49">
        <f t="shared" si="19"/>
        <v>2093.9299999999998</v>
      </c>
      <c r="R163" s="21">
        <f t="shared" si="20"/>
        <v>1451.04</v>
      </c>
    </row>
    <row r="164" spans="1:18" ht="15" x14ac:dyDescent="0.25">
      <c r="A164" s="1" t="s">
        <v>128</v>
      </c>
      <c r="B164" s="1">
        <v>3</v>
      </c>
      <c r="C164" s="1" t="s">
        <v>130</v>
      </c>
      <c r="D164" s="2" t="s">
        <v>735</v>
      </c>
      <c r="F164" s="9">
        <v>6362</v>
      </c>
      <c r="G164" s="76">
        <v>0.1457937071751037</v>
      </c>
      <c r="H164" s="13">
        <f t="shared" si="22"/>
        <v>36434.76</v>
      </c>
      <c r="I164" s="14"/>
      <c r="K164" s="20">
        <f t="shared" si="21"/>
        <v>21521.18</v>
      </c>
      <c r="L164" s="13">
        <f t="shared" si="18"/>
        <v>0</v>
      </c>
      <c r="M164" s="13">
        <f t="shared" si="18"/>
        <v>0</v>
      </c>
      <c r="N164" s="13">
        <f t="shared" si="18"/>
        <v>0</v>
      </c>
      <c r="O164" s="13">
        <f t="shared" si="18"/>
        <v>0</v>
      </c>
      <c r="P164" s="49">
        <f t="shared" si="18"/>
        <v>0</v>
      </c>
      <c r="Q164" s="49">
        <f t="shared" si="19"/>
        <v>21521.18</v>
      </c>
      <c r="R164" s="21">
        <f t="shared" si="20"/>
        <v>14913.580000000002</v>
      </c>
    </row>
    <row r="165" spans="1:18" ht="15" x14ac:dyDescent="0.25">
      <c r="A165" s="1" t="s">
        <v>128</v>
      </c>
      <c r="B165" s="1">
        <v>3</v>
      </c>
      <c r="C165" s="1" t="s">
        <v>129</v>
      </c>
      <c r="D165" s="2" t="s">
        <v>734</v>
      </c>
      <c r="F165" s="9">
        <v>16703</v>
      </c>
      <c r="G165" s="76">
        <v>0.3827715012489401</v>
      </c>
      <c r="H165" s="13">
        <f t="shared" si="22"/>
        <v>95656.99</v>
      </c>
      <c r="I165" s="14"/>
      <c r="K165" s="20">
        <f t="shared" si="21"/>
        <v>56502.400000000001</v>
      </c>
      <c r="L165" s="13">
        <f t="shared" si="18"/>
        <v>0</v>
      </c>
      <c r="M165" s="13">
        <f t="shared" si="18"/>
        <v>0</v>
      </c>
      <c r="N165" s="13">
        <f t="shared" si="18"/>
        <v>0</v>
      </c>
      <c r="O165" s="13">
        <f t="shared" si="18"/>
        <v>0</v>
      </c>
      <c r="P165" s="49">
        <f t="shared" si="18"/>
        <v>0</v>
      </c>
      <c r="Q165" s="49">
        <f t="shared" si="19"/>
        <v>56502.400000000001</v>
      </c>
      <c r="R165" s="21">
        <f t="shared" si="20"/>
        <v>39154.590000000004</v>
      </c>
    </row>
    <row r="166" spans="1:18" ht="15.75" thickBot="1" x14ac:dyDescent="0.3">
      <c r="D166" s="2" t="s">
        <v>1223</v>
      </c>
      <c r="F166" s="8">
        <v>43637</v>
      </c>
      <c r="G166" s="77">
        <v>1</v>
      </c>
      <c r="H166" s="13">
        <f>SUM(H160:H165)</f>
        <v>249906.25</v>
      </c>
      <c r="I166" s="14"/>
      <c r="K166" s="20">
        <f t="shared" si="21"/>
        <v>147613.91</v>
      </c>
      <c r="L166" s="13">
        <f t="shared" si="18"/>
        <v>0</v>
      </c>
      <c r="M166" s="13">
        <f t="shared" si="18"/>
        <v>0</v>
      </c>
      <c r="N166" s="13">
        <f t="shared" si="18"/>
        <v>0</v>
      </c>
      <c r="O166" s="13">
        <f t="shared" si="18"/>
        <v>0</v>
      </c>
      <c r="P166" s="49">
        <f t="shared" si="18"/>
        <v>0</v>
      </c>
      <c r="Q166" s="49">
        <f t="shared" si="19"/>
        <v>147613.91</v>
      </c>
      <c r="R166" s="21">
        <f t="shared" si="20"/>
        <v>102292.34</v>
      </c>
    </row>
    <row r="167" spans="1:18" ht="15.75" thickTop="1" x14ac:dyDescent="0.25">
      <c r="A167" s="1" t="s">
        <v>19</v>
      </c>
      <c r="D167" s="2" t="s">
        <v>19</v>
      </c>
      <c r="F167" s="9"/>
      <c r="G167" s="76"/>
      <c r="H167" s="13"/>
      <c r="I167" s="14"/>
      <c r="K167" s="20" t="str">
        <f t="shared" si="21"/>
        <v/>
      </c>
      <c r="L167" s="13" t="str">
        <f t="shared" si="18"/>
        <v/>
      </c>
      <c r="M167" s="13" t="str">
        <f t="shared" si="18"/>
        <v/>
      </c>
      <c r="N167" s="13" t="str">
        <f t="shared" si="18"/>
        <v/>
      </c>
      <c r="O167" s="13" t="str">
        <f t="shared" si="18"/>
        <v/>
      </c>
      <c r="P167" s="49" t="str">
        <f t="shared" si="18"/>
        <v/>
      </c>
      <c r="Q167" s="49" t="str">
        <f t="shared" si="19"/>
        <v/>
      </c>
      <c r="R167" s="21" t="str">
        <f t="shared" si="20"/>
        <v/>
      </c>
    </row>
    <row r="168" spans="1:18" ht="15" x14ac:dyDescent="0.25">
      <c r="A168" s="1" t="s">
        <v>134</v>
      </c>
      <c r="B168" s="1">
        <v>1</v>
      </c>
      <c r="C168" s="1" t="s">
        <v>14</v>
      </c>
      <c r="D168" s="2" t="s">
        <v>739</v>
      </c>
      <c r="F168" s="9">
        <v>103772</v>
      </c>
      <c r="G168" s="76">
        <v>0.50120021058020647</v>
      </c>
      <c r="H168" s="13">
        <f t="shared" si="22"/>
        <v>594295.44999999995</v>
      </c>
      <c r="I168" s="14"/>
      <c r="K168" s="20">
        <f t="shared" si="21"/>
        <v>351036.74</v>
      </c>
      <c r="L168" s="13">
        <f t="shared" si="18"/>
        <v>0</v>
      </c>
      <c r="M168" s="13">
        <f t="shared" si="18"/>
        <v>0</v>
      </c>
      <c r="N168" s="13">
        <f t="shared" si="18"/>
        <v>0</v>
      </c>
      <c r="O168" s="13">
        <f t="shared" si="18"/>
        <v>0</v>
      </c>
      <c r="P168" s="49">
        <f t="shared" si="18"/>
        <v>0</v>
      </c>
      <c r="Q168" s="49">
        <f t="shared" si="19"/>
        <v>351036.74</v>
      </c>
      <c r="R168" s="21">
        <f t="shared" si="20"/>
        <v>243258.70999999996</v>
      </c>
    </row>
    <row r="169" spans="1:18" ht="15" x14ac:dyDescent="0.25">
      <c r="A169" s="1" t="s">
        <v>134</v>
      </c>
      <c r="B169" s="1">
        <v>3</v>
      </c>
      <c r="C169" s="1" t="s">
        <v>138</v>
      </c>
      <c r="D169" s="2" t="s">
        <v>743</v>
      </c>
      <c r="F169" s="9">
        <v>1789</v>
      </c>
      <c r="G169" s="76">
        <v>8.6405502132366075E-3</v>
      </c>
      <c r="H169" s="13">
        <f t="shared" si="22"/>
        <v>10245.49</v>
      </c>
      <c r="I169" s="14"/>
      <c r="K169" s="20">
        <f t="shared" si="21"/>
        <v>6051.77</v>
      </c>
      <c r="L169" s="13">
        <f t="shared" si="18"/>
        <v>0</v>
      </c>
      <c r="M169" s="13">
        <f t="shared" si="18"/>
        <v>0</v>
      </c>
      <c r="N169" s="13">
        <f t="shared" si="18"/>
        <v>0</v>
      </c>
      <c r="O169" s="13">
        <f t="shared" si="18"/>
        <v>0</v>
      </c>
      <c r="P169" s="49">
        <f t="shared" si="18"/>
        <v>0</v>
      </c>
      <c r="Q169" s="49">
        <f t="shared" si="19"/>
        <v>6051.77</v>
      </c>
      <c r="R169" s="21">
        <f t="shared" si="20"/>
        <v>4193.7199999999993</v>
      </c>
    </row>
    <row r="170" spans="1:18" ht="15" x14ac:dyDescent="0.25">
      <c r="A170" s="1" t="s">
        <v>134</v>
      </c>
      <c r="B170" s="1">
        <v>3</v>
      </c>
      <c r="C170" s="1" t="s">
        <v>135</v>
      </c>
      <c r="D170" s="2" t="s">
        <v>740</v>
      </c>
      <c r="F170" s="9">
        <v>53923</v>
      </c>
      <c r="G170" s="76">
        <v>0.26043845117292208</v>
      </c>
      <c r="H170" s="13">
        <f t="shared" si="22"/>
        <v>308813.49</v>
      </c>
      <c r="I170" s="14"/>
      <c r="K170" s="20">
        <f t="shared" si="21"/>
        <v>182409.07</v>
      </c>
      <c r="L170" s="13">
        <f t="shared" si="18"/>
        <v>0</v>
      </c>
      <c r="M170" s="13">
        <f t="shared" si="18"/>
        <v>0</v>
      </c>
      <c r="N170" s="13">
        <f t="shared" si="18"/>
        <v>0</v>
      </c>
      <c r="O170" s="13">
        <f t="shared" si="18"/>
        <v>0</v>
      </c>
      <c r="P170" s="49">
        <f t="shared" si="18"/>
        <v>0</v>
      </c>
      <c r="Q170" s="49">
        <f t="shared" si="19"/>
        <v>182409.07</v>
      </c>
      <c r="R170" s="21">
        <f t="shared" si="20"/>
        <v>126404.41999999998</v>
      </c>
    </row>
    <row r="171" spans="1:18" ht="15" x14ac:dyDescent="0.25">
      <c r="A171" s="1" t="s">
        <v>134</v>
      </c>
      <c r="B171" s="1">
        <v>3</v>
      </c>
      <c r="C171" s="1" t="s">
        <v>136</v>
      </c>
      <c r="D171" s="2" t="s">
        <v>741</v>
      </c>
      <c r="F171" s="9">
        <v>34517</v>
      </c>
      <c r="G171" s="76">
        <v>0.16671094002810957</v>
      </c>
      <c r="H171" s="13">
        <f t="shared" si="22"/>
        <v>197676.6</v>
      </c>
      <c r="I171" s="14"/>
      <c r="K171" s="20">
        <f t="shared" si="21"/>
        <v>116763.05</v>
      </c>
      <c r="L171" s="13">
        <f t="shared" si="18"/>
        <v>0</v>
      </c>
      <c r="M171" s="13">
        <f t="shared" si="18"/>
        <v>0</v>
      </c>
      <c r="N171" s="13">
        <f t="shared" si="18"/>
        <v>0</v>
      </c>
      <c r="O171" s="13">
        <f t="shared" si="18"/>
        <v>0</v>
      </c>
      <c r="P171" s="49">
        <f t="shared" si="18"/>
        <v>0</v>
      </c>
      <c r="Q171" s="49">
        <f t="shared" si="19"/>
        <v>116763.05</v>
      </c>
      <c r="R171" s="21">
        <f t="shared" si="20"/>
        <v>80913.55</v>
      </c>
    </row>
    <row r="172" spans="1:18" ht="15" x14ac:dyDescent="0.25">
      <c r="A172" s="1" t="s">
        <v>134</v>
      </c>
      <c r="B172" s="1">
        <v>3</v>
      </c>
      <c r="C172" s="1" t="s">
        <v>139</v>
      </c>
      <c r="D172" s="2" t="s">
        <v>744</v>
      </c>
      <c r="F172" s="9">
        <v>3466</v>
      </c>
      <c r="G172" s="76">
        <v>1.6740160446661868E-2</v>
      </c>
      <c r="H172" s="13">
        <f t="shared" si="22"/>
        <v>19849.560000000001</v>
      </c>
      <c r="I172" s="14"/>
      <c r="K172" s="20">
        <f t="shared" si="21"/>
        <v>11724.68</v>
      </c>
      <c r="L172" s="13">
        <f t="shared" si="18"/>
        <v>0</v>
      </c>
      <c r="M172" s="13">
        <f t="shared" si="18"/>
        <v>0</v>
      </c>
      <c r="N172" s="13">
        <f t="shared" si="18"/>
        <v>0</v>
      </c>
      <c r="O172" s="13">
        <f t="shared" si="18"/>
        <v>0</v>
      </c>
      <c r="P172" s="49">
        <f t="shared" si="18"/>
        <v>0</v>
      </c>
      <c r="Q172" s="49">
        <f t="shared" si="19"/>
        <v>11724.68</v>
      </c>
      <c r="R172" s="21">
        <f t="shared" si="20"/>
        <v>8124.880000000001</v>
      </c>
    </row>
    <row r="173" spans="1:18" ht="15" x14ac:dyDescent="0.25">
      <c r="A173" s="1" t="s">
        <v>134</v>
      </c>
      <c r="B173" s="1">
        <v>3</v>
      </c>
      <c r="C173" s="1" t="s">
        <v>140</v>
      </c>
      <c r="D173" s="2" t="s">
        <v>745</v>
      </c>
      <c r="F173" s="9">
        <v>957</v>
      </c>
      <c r="G173" s="76">
        <v>4.6221389346380289E-3</v>
      </c>
      <c r="H173" s="13">
        <f t="shared" si="22"/>
        <v>5480.68</v>
      </c>
      <c r="I173" s="14"/>
      <c r="K173" s="20">
        <f t="shared" si="21"/>
        <v>3237.31</v>
      </c>
      <c r="L173" s="13">
        <f t="shared" si="18"/>
        <v>0</v>
      </c>
      <c r="M173" s="13">
        <f t="shared" si="18"/>
        <v>0</v>
      </c>
      <c r="N173" s="13">
        <f t="shared" si="18"/>
        <v>0</v>
      </c>
      <c r="O173" s="13">
        <f t="shared" si="18"/>
        <v>0</v>
      </c>
      <c r="P173" s="49">
        <f t="shared" si="18"/>
        <v>0</v>
      </c>
      <c r="Q173" s="49">
        <f t="shared" si="19"/>
        <v>3237.31</v>
      </c>
      <c r="R173" s="21">
        <f t="shared" si="20"/>
        <v>2243.3700000000003</v>
      </c>
    </row>
    <row r="174" spans="1:18" ht="15" x14ac:dyDescent="0.25">
      <c r="A174" s="1" t="s">
        <v>134</v>
      </c>
      <c r="B174" s="1">
        <v>3</v>
      </c>
      <c r="C174" s="1" t="s">
        <v>137</v>
      </c>
      <c r="D174" s="2" t="s">
        <v>742</v>
      </c>
      <c r="E174" s="1" t="s">
        <v>614</v>
      </c>
      <c r="F174" s="9">
        <v>6625</v>
      </c>
      <c r="G174" s="76">
        <v>3.1997565770090851E-2</v>
      </c>
      <c r="H174" s="13">
        <f t="shared" si="22"/>
        <v>37940.94</v>
      </c>
      <c r="I174" s="14"/>
      <c r="K174" s="20">
        <f t="shared" si="21"/>
        <v>22410.85</v>
      </c>
      <c r="L174" s="13">
        <f t="shared" si="18"/>
        <v>0</v>
      </c>
      <c r="M174" s="13">
        <f t="shared" si="18"/>
        <v>0</v>
      </c>
      <c r="N174" s="13">
        <f t="shared" si="18"/>
        <v>0</v>
      </c>
      <c r="O174" s="13">
        <f t="shared" si="18"/>
        <v>0</v>
      </c>
      <c r="P174" s="49">
        <f t="shared" si="18"/>
        <v>0</v>
      </c>
      <c r="Q174" s="49">
        <f t="shared" si="19"/>
        <v>22410.85</v>
      </c>
      <c r="R174" s="21">
        <f t="shared" si="20"/>
        <v>15530.090000000004</v>
      </c>
    </row>
    <row r="175" spans="1:18" ht="15" x14ac:dyDescent="0.25">
      <c r="A175" s="1" t="s">
        <v>134</v>
      </c>
      <c r="B175" s="1">
        <v>3</v>
      </c>
      <c r="C175" s="1" t="s">
        <v>141</v>
      </c>
      <c r="D175" s="2" t="s">
        <v>746</v>
      </c>
      <c r="F175" s="9">
        <v>1998</v>
      </c>
      <c r="G175" s="76">
        <v>9.6499828541345683E-3</v>
      </c>
      <c r="H175" s="13">
        <f t="shared" si="22"/>
        <v>11442.42</v>
      </c>
      <c r="I175" s="14"/>
      <c r="K175" s="20">
        <f t="shared" si="21"/>
        <v>6758.77</v>
      </c>
      <c r="L175" s="13">
        <f t="shared" si="18"/>
        <v>0</v>
      </c>
      <c r="M175" s="13">
        <f t="shared" si="18"/>
        <v>0</v>
      </c>
      <c r="N175" s="13">
        <f t="shared" si="18"/>
        <v>0</v>
      </c>
      <c r="O175" s="13">
        <f t="shared" si="18"/>
        <v>0</v>
      </c>
      <c r="P175" s="49">
        <f t="shared" si="18"/>
        <v>0</v>
      </c>
      <c r="Q175" s="49">
        <f t="shared" si="19"/>
        <v>6758.77</v>
      </c>
      <c r="R175" s="21">
        <f t="shared" si="20"/>
        <v>4683.6499999999996</v>
      </c>
    </row>
    <row r="176" spans="1:18" ht="15.75" thickBot="1" x14ac:dyDescent="0.3">
      <c r="D176" s="2" t="s">
        <v>1223</v>
      </c>
      <c r="F176" s="8">
        <v>207047</v>
      </c>
      <c r="G176" s="77">
        <v>1</v>
      </c>
      <c r="H176" s="13">
        <f>SUM(H168:H175)</f>
        <v>1185744.6299999999</v>
      </c>
      <c r="I176" s="14"/>
      <c r="K176" s="20">
        <f t="shared" si="21"/>
        <v>700392.24</v>
      </c>
      <c r="L176" s="13">
        <f t="shared" si="18"/>
        <v>0</v>
      </c>
      <c r="M176" s="13">
        <f t="shared" si="18"/>
        <v>0</v>
      </c>
      <c r="N176" s="13">
        <f t="shared" si="18"/>
        <v>0</v>
      </c>
      <c r="O176" s="13">
        <f t="shared" si="18"/>
        <v>0</v>
      </c>
      <c r="P176" s="49">
        <f t="shared" si="18"/>
        <v>0</v>
      </c>
      <c r="Q176" s="49">
        <f t="shared" si="19"/>
        <v>700392.24</v>
      </c>
      <c r="R176" s="21">
        <f t="shared" si="20"/>
        <v>485352.3899999999</v>
      </c>
    </row>
    <row r="177" spans="1:18" ht="15.75" thickTop="1" x14ac:dyDescent="0.25">
      <c r="A177" s="1" t="s">
        <v>19</v>
      </c>
      <c r="D177" s="2" t="s">
        <v>19</v>
      </c>
      <c r="F177" s="9"/>
      <c r="G177" s="76"/>
      <c r="H177" s="13"/>
      <c r="I177" s="14"/>
      <c r="K177" s="20" t="str">
        <f t="shared" si="21"/>
        <v/>
      </c>
      <c r="L177" s="13" t="str">
        <f t="shared" si="18"/>
        <v/>
      </c>
      <c r="M177" s="13" t="str">
        <f t="shared" si="18"/>
        <v/>
      </c>
      <c r="N177" s="13" t="str">
        <f t="shared" si="18"/>
        <v/>
      </c>
      <c r="O177" s="13" t="str">
        <f t="shared" si="18"/>
        <v/>
      </c>
      <c r="P177" s="49" t="str">
        <f t="shared" si="18"/>
        <v/>
      </c>
      <c r="Q177" s="49" t="str">
        <f t="shared" si="19"/>
        <v/>
      </c>
      <c r="R177" s="21" t="str">
        <f t="shared" si="20"/>
        <v/>
      </c>
    </row>
    <row r="178" spans="1:18" ht="15" x14ac:dyDescent="0.25">
      <c r="A178" s="1" t="s">
        <v>142</v>
      </c>
      <c r="B178" s="1">
        <v>1</v>
      </c>
      <c r="C178" s="1" t="s">
        <v>14</v>
      </c>
      <c r="D178" s="2" t="s">
        <v>748</v>
      </c>
      <c r="F178" s="9">
        <v>10002</v>
      </c>
      <c r="G178" s="76">
        <v>0.4274724335413283</v>
      </c>
      <c r="H178" s="13">
        <f t="shared" si="22"/>
        <v>57280.800000000003</v>
      </c>
      <c r="I178" s="14"/>
      <c r="K178" s="20">
        <f t="shared" si="21"/>
        <v>33834.46</v>
      </c>
      <c r="L178" s="13">
        <f t="shared" ref="L178:P228" si="23">IF($D178="","",ROUND(+L$5*$F178/$F$5,2))</f>
        <v>0</v>
      </c>
      <c r="M178" s="13">
        <f t="shared" si="23"/>
        <v>0</v>
      </c>
      <c r="N178" s="13">
        <f t="shared" si="23"/>
        <v>0</v>
      </c>
      <c r="O178" s="13">
        <f t="shared" si="23"/>
        <v>0</v>
      </c>
      <c r="P178" s="49">
        <f t="shared" si="23"/>
        <v>0</v>
      </c>
      <c r="Q178" s="49">
        <f t="shared" si="19"/>
        <v>33834.46</v>
      </c>
      <c r="R178" s="21">
        <f t="shared" si="20"/>
        <v>23446.340000000004</v>
      </c>
    </row>
    <row r="179" spans="1:18" ht="15" x14ac:dyDescent="0.25">
      <c r="A179" s="1" t="s">
        <v>142</v>
      </c>
      <c r="B179" s="1">
        <v>3</v>
      </c>
      <c r="C179" s="1" t="s">
        <v>143</v>
      </c>
      <c r="D179" s="2" t="s">
        <v>749</v>
      </c>
      <c r="F179" s="9">
        <v>13324</v>
      </c>
      <c r="G179" s="76">
        <v>0.569450380374391</v>
      </c>
      <c r="H179" s="13">
        <f t="shared" si="22"/>
        <v>76305.679999999993</v>
      </c>
      <c r="I179" s="14"/>
      <c r="K179" s="20">
        <f t="shared" si="21"/>
        <v>45072.02</v>
      </c>
      <c r="L179" s="13">
        <f t="shared" si="23"/>
        <v>0</v>
      </c>
      <c r="M179" s="13">
        <f t="shared" si="23"/>
        <v>0</v>
      </c>
      <c r="N179" s="13">
        <f t="shared" si="23"/>
        <v>0</v>
      </c>
      <c r="O179" s="13">
        <f t="shared" si="23"/>
        <v>0</v>
      </c>
      <c r="P179" s="49">
        <f t="shared" si="23"/>
        <v>0</v>
      </c>
      <c r="Q179" s="49">
        <f t="shared" si="19"/>
        <v>45072.02</v>
      </c>
      <c r="R179" s="21">
        <f t="shared" si="20"/>
        <v>31233.659999999996</v>
      </c>
    </row>
    <row r="180" spans="1:18" ht="15" x14ac:dyDescent="0.25">
      <c r="A180" s="1" t="s">
        <v>142</v>
      </c>
      <c r="B180" s="1">
        <v>3</v>
      </c>
      <c r="C180" s="1" t="s">
        <v>481</v>
      </c>
      <c r="D180" s="2" t="s">
        <v>750</v>
      </c>
      <c r="E180" s="1" t="s">
        <v>614</v>
      </c>
      <c r="F180" s="9">
        <v>72</v>
      </c>
      <c r="G180" s="76">
        <v>3.0771860842807078E-3</v>
      </c>
      <c r="H180" s="13">
        <f t="shared" si="22"/>
        <v>412.34</v>
      </c>
      <c r="I180" s="14"/>
      <c r="K180" s="20">
        <f t="shared" si="21"/>
        <v>243.56</v>
      </c>
      <c r="L180" s="13">
        <f t="shared" si="23"/>
        <v>0</v>
      </c>
      <c r="M180" s="13">
        <f t="shared" si="23"/>
        <v>0</v>
      </c>
      <c r="N180" s="13">
        <f t="shared" si="23"/>
        <v>0</v>
      </c>
      <c r="O180" s="13">
        <f t="shared" si="23"/>
        <v>0</v>
      </c>
      <c r="P180" s="49">
        <f t="shared" si="23"/>
        <v>0</v>
      </c>
      <c r="Q180" s="49">
        <f t="shared" si="19"/>
        <v>243.56</v>
      </c>
      <c r="R180" s="21">
        <f t="shared" si="20"/>
        <v>168.77999999999997</v>
      </c>
    </row>
    <row r="181" spans="1:18" ht="15.75" thickBot="1" x14ac:dyDescent="0.3">
      <c r="D181" s="2" t="s">
        <v>1223</v>
      </c>
      <c r="F181" s="8">
        <v>23398</v>
      </c>
      <c r="G181" s="77">
        <v>1</v>
      </c>
      <c r="H181" s="13">
        <f>SUM(H178:H180)</f>
        <v>133998.81999999998</v>
      </c>
      <c r="I181" s="14"/>
      <c r="K181" s="20">
        <f t="shared" si="21"/>
        <v>79150.039999999994</v>
      </c>
      <c r="L181" s="13">
        <f t="shared" si="23"/>
        <v>0</v>
      </c>
      <c r="M181" s="13">
        <f t="shared" si="23"/>
        <v>0</v>
      </c>
      <c r="N181" s="13">
        <f t="shared" si="23"/>
        <v>0</v>
      </c>
      <c r="O181" s="13">
        <f t="shared" si="23"/>
        <v>0</v>
      </c>
      <c r="P181" s="49">
        <f t="shared" si="23"/>
        <v>0</v>
      </c>
      <c r="Q181" s="49">
        <f t="shared" si="19"/>
        <v>79150.039999999994</v>
      </c>
      <c r="R181" s="21">
        <f t="shared" si="20"/>
        <v>54848.779999999984</v>
      </c>
    </row>
    <row r="182" spans="1:18" ht="15.75" thickTop="1" x14ac:dyDescent="0.25">
      <c r="A182" s="1" t="s">
        <v>19</v>
      </c>
      <c r="D182" s="2" t="s">
        <v>19</v>
      </c>
      <c r="F182" s="9"/>
      <c r="G182" s="76"/>
      <c r="H182" s="13"/>
      <c r="I182" s="14"/>
      <c r="K182" s="20" t="str">
        <f t="shared" si="21"/>
        <v/>
      </c>
      <c r="L182" s="13" t="str">
        <f t="shared" si="23"/>
        <v/>
      </c>
      <c r="M182" s="13" t="str">
        <f t="shared" si="23"/>
        <v/>
      </c>
      <c r="N182" s="13" t="str">
        <f t="shared" si="23"/>
        <v/>
      </c>
      <c r="O182" s="13" t="str">
        <f t="shared" si="23"/>
        <v/>
      </c>
      <c r="P182" s="49" t="str">
        <f t="shared" si="23"/>
        <v/>
      </c>
      <c r="Q182" s="49" t="str">
        <f t="shared" si="19"/>
        <v/>
      </c>
      <c r="R182" s="21" t="str">
        <f t="shared" si="20"/>
        <v/>
      </c>
    </row>
    <row r="183" spans="1:18" ht="15" x14ac:dyDescent="0.25">
      <c r="A183" s="1" t="s">
        <v>144</v>
      </c>
      <c r="B183" s="1">
        <v>1</v>
      </c>
      <c r="C183" s="1" t="s">
        <v>14</v>
      </c>
      <c r="D183" s="2" t="s">
        <v>751</v>
      </c>
      <c r="F183" s="9">
        <v>37473</v>
      </c>
      <c r="G183" s="76">
        <v>0.46559564633964512</v>
      </c>
      <c r="H183" s="13">
        <f t="shared" si="22"/>
        <v>214605.42</v>
      </c>
      <c r="I183" s="14"/>
      <c r="K183" s="20">
        <f t="shared" si="21"/>
        <v>126762.52</v>
      </c>
      <c r="L183" s="13">
        <f t="shared" si="23"/>
        <v>0</v>
      </c>
      <c r="M183" s="13">
        <f t="shared" si="23"/>
        <v>0</v>
      </c>
      <c r="N183" s="13">
        <f t="shared" si="23"/>
        <v>0</v>
      </c>
      <c r="O183" s="13">
        <f t="shared" si="23"/>
        <v>0</v>
      </c>
      <c r="P183" s="49">
        <f t="shared" si="23"/>
        <v>0</v>
      </c>
      <c r="Q183" s="49">
        <f t="shared" si="19"/>
        <v>126762.52</v>
      </c>
      <c r="R183" s="21">
        <f t="shared" si="20"/>
        <v>87842.900000000009</v>
      </c>
    </row>
    <row r="184" spans="1:18" ht="15" x14ac:dyDescent="0.25">
      <c r="A184" s="1" t="s">
        <v>144</v>
      </c>
      <c r="B184" s="1">
        <v>3</v>
      </c>
      <c r="C184" s="1" t="s">
        <v>146</v>
      </c>
      <c r="D184" s="2" t="s">
        <v>753</v>
      </c>
      <c r="F184" s="9">
        <v>3805</v>
      </c>
      <c r="G184" s="76">
        <v>4.7276477312260819E-2</v>
      </c>
      <c r="H184" s="13">
        <f t="shared" si="22"/>
        <v>21790.99</v>
      </c>
      <c r="I184" s="14"/>
      <c r="K184" s="20">
        <f t="shared" si="21"/>
        <v>12871.44</v>
      </c>
      <c r="L184" s="13">
        <f t="shared" si="23"/>
        <v>0</v>
      </c>
      <c r="M184" s="13">
        <f t="shared" si="23"/>
        <v>0</v>
      </c>
      <c r="N184" s="13">
        <f t="shared" si="23"/>
        <v>0</v>
      </c>
      <c r="O184" s="13">
        <f t="shared" si="23"/>
        <v>0</v>
      </c>
      <c r="P184" s="49">
        <f t="shared" si="23"/>
        <v>0</v>
      </c>
      <c r="Q184" s="49">
        <f t="shared" si="19"/>
        <v>12871.44</v>
      </c>
      <c r="R184" s="21">
        <f t="shared" si="20"/>
        <v>8919.5500000000011</v>
      </c>
    </row>
    <row r="185" spans="1:18" ht="15" x14ac:dyDescent="0.25">
      <c r="A185" s="1" t="s">
        <v>144</v>
      </c>
      <c r="B185" s="1">
        <v>3</v>
      </c>
      <c r="C185" s="1" t="s">
        <v>147</v>
      </c>
      <c r="D185" s="2" t="s">
        <v>754</v>
      </c>
      <c r="F185" s="9">
        <v>1365</v>
      </c>
      <c r="G185" s="76">
        <v>1.6959892649470704E-2</v>
      </c>
      <c r="H185" s="13">
        <f t="shared" si="22"/>
        <v>7817.27</v>
      </c>
      <c r="I185" s="14"/>
      <c r="K185" s="20">
        <f t="shared" si="21"/>
        <v>4617.4799999999996</v>
      </c>
      <c r="L185" s="13">
        <f t="shared" si="23"/>
        <v>0</v>
      </c>
      <c r="M185" s="13">
        <f t="shared" si="23"/>
        <v>0</v>
      </c>
      <c r="N185" s="13">
        <f t="shared" si="23"/>
        <v>0</v>
      </c>
      <c r="O185" s="13">
        <f t="shared" si="23"/>
        <v>0</v>
      </c>
      <c r="P185" s="49">
        <f t="shared" si="23"/>
        <v>0</v>
      </c>
      <c r="Q185" s="49">
        <f t="shared" si="19"/>
        <v>4617.4799999999996</v>
      </c>
      <c r="R185" s="21">
        <f t="shared" si="20"/>
        <v>3199.7900000000009</v>
      </c>
    </row>
    <row r="186" spans="1:18" ht="15" x14ac:dyDescent="0.25">
      <c r="A186" s="1" t="s">
        <v>144</v>
      </c>
      <c r="B186" s="1">
        <v>3</v>
      </c>
      <c r="C186" s="1" t="s">
        <v>145</v>
      </c>
      <c r="D186" s="2" t="s">
        <v>752</v>
      </c>
      <c r="F186" s="9">
        <v>37841</v>
      </c>
      <c r="G186" s="76">
        <v>0.47016798369862334</v>
      </c>
      <c r="H186" s="13">
        <f t="shared" si="22"/>
        <v>216712.93</v>
      </c>
      <c r="I186" s="14"/>
      <c r="K186" s="20">
        <f t="shared" si="21"/>
        <v>128007.37</v>
      </c>
      <c r="L186" s="13">
        <f t="shared" si="23"/>
        <v>0</v>
      </c>
      <c r="M186" s="13">
        <f t="shared" si="23"/>
        <v>0</v>
      </c>
      <c r="N186" s="13">
        <f t="shared" si="23"/>
        <v>0</v>
      </c>
      <c r="O186" s="13">
        <f t="shared" si="23"/>
        <v>0</v>
      </c>
      <c r="P186" s="49">
        <f t="shared" si="23"/>
        <v>0</v>
      </c>
      <c r="Q186" s="49">
        <f t="shared" si="19"/>
        <v>128007.37</v>
      </c>
      <c r="R186" s="21">
        <f t="shared" si="20"/>
        <v>88705.56</v>
      </c>
    </row>
    <row r="187" spans="1:18" ht="15.75" thickBot="1" x14ac:dyDescent="0.3">
      <c r="D187" s="2" t="s">
        <v>1223</v>
      </c>
      <c r="F187" s="8">
        <v>80484</v>
      </c>
      <c r="G187" s="77">
        <v>1</v>
      </c>
      <c r="H187" s="13">
        <f>SUM(H183:H186)</f>
        <v>460926.61</v>
      </c>
      <c r="I187" s="14"/>
      <c r="K187" s="20">
        <f t="shared" si="21"/>
        <v>272258.81</v>
      </c>
      <c r="L187" s="13">
        <f t="shared" si="23"/>
        <v>0</v>
      </c>
      <c r="M187" s="13">
        <f t="shared" si="23"/>
        <v>0</v>
      </c>
      <c r="N187" s="13">
        <f t="shared" si="23"/>
        <v>0</v>
      </c>
      <c r="O187" s="13">
        <f t="shared" si="23"/>
        <v>0</v>
      </c>
      <c r="P187" s="49">
        <f t="shared" si="23"/>
        <v>0</v>
      </c>
      <c r="Q187" s="49">
        <f t="shared" si="19"/>
        <v>272258.81</v>
      </c>
      <c r="R187" s="21">
        <f t="shared" si="20"/>
        <v>188667.8</v>
      </c>
    </row>
    <row r="188" spans="1:18" ht="15.75" thickTop="1" x14ac:dyDescent="0.25">
      <c r="A188" s="1" t="s">
        <v>19</v>
      </c>
      <c r="D188" s="2" t="s">
        <v>19</v>
      </c>
      <c r="F188" s="9"/>
      <c r="G188" s="76"/>
      <c r="H188" s="13"/>
      <c r="I188" s="14"/>
      <c r="K188" s="20" t="str">
        <f t="shared" si="21"/>
        <v/>
      </c>
      <c r="L188" s="13" t="str">
        <f t="shared" si="23"/>
        <v/>
      </c>
      <c r="M188" s="13" t="str">
        <f t="shared" si="23"/>
        <v/>
      </c>
      <c r="N188" s="13" t="str">
        <f t="shared" si="23"/>
        <v/>
      </c>
      <c r="O188" s="13" t="str">
        <f t="shared" si="23"/>
        <v/>
      </c>
      <c r="P188" s="49" t="str">
        <f t="shared" si="23"/>
        <v/>
      </c>
      <c r="Q188" s="49" t="str">
        <f t="shared" si="19"/>
        <v/>
      </c>
      <c r="R188" s="21" t="str">
        <f t="shared" si="20"/>
        <v/>
      </c>
    </row>
    <row r="189" spans="1:18" ht="15" x14ac:dyDescent="0.25">
      <c r="A189" s="1" t="s">
        <v>148</v>
      </c>
      <c r="B189" s="1">
        <v>1</v>
      </c>
      <c r="C189" s="1" t="s">
        <v>14</v>
      </c>
      <c r="D189" s="2" t="s">
        <v>755</v>
      </c>
      <c r="F189" s="9">
        <v>7140</v>
      </c>
      <c r="G189" s="76">
        <v>0.43327871836883308</v>
      </c>
      <c r="H189" s="13">
        <f t="shared" si="22"/>
        <v>40890.31</v>
      </c>
      <c r="I189" s="14"/>
      <c r="K189" s="20">
        <f t="shared" si="21"/>
        <v>24152.97</v>
      </c>
      <c r="L189" s="13">
        <f t="shared" si="23"/>
        <v>0</v>
      </c>
      <c r="M189" s="13">
        <f t="shared" si="23"/>
        <v>0</v>
      </c>
      <c r="N189" s="13">
        <f t="shared" si="23"/>
        <v>0</v>
      </c>
      <c r="O189" s="13">
        <f t="shared" si="23"/>
        <v>0</v>
      </c>
      <c r="P189" s="49">
        <f t="shared" si="23"/>
        <v>0</v>
      </c>
      <c r="Q189" s="49">
        <f t="shared" si="19"/>
        <v>24152.97</v>
      </c>
      <c r="R189" s="21">
        <f t="shared" si="20"/>
        <v>16737.339999999997</v>
      </c>
    </row>
    <row r="190" spans="1:18" ht="15" x14ac:dyDescent="0.25">
      <c r="A190" s="1" t="s">
        <v>148</v>
      </c>
      <c r="B190" s="1">
        <v>3</v>
      </c>
      <c r="C190" s="1" t="s">
        <v>149</v>
      </c>
      <c r="D190" s="2" t="s">
        <v>756</v>
      </c>
      <c r="F190" s="9">
        <v>3036</v>
      </c>
      <c r="G190" s="76">
        <v>0.18423448024758785</v>
      </c>
      <c r="H190" s="13">
        <f t="shared" si="22"/>
        <v>17386.97</v>
      </c>
      <c r="I190" s="14"/>
      <c r="K190" s="20">
        <f t="shared" si="21"/>
        <v>10270.09</v>
      </c>
      <c r="L190" s="13">
        <f t="shared" si="23"/>
        <v>0</v>
      </c>
      <c r="M190" s="13">
        <f t="shared" si="23"/>
        <v>0</v>
      </c>
      <c r="N190" s="13">
        <f t="shared" si="23"/>
        <v>0</v>
      </c>
      <c r="O190" s="13">
        <f t="shared" si="23"/>
        <v>0</v>
      </c>
      <c r="P190" s="49">
        <f t="shared" si="23"/>
        <v>0</v>
      </c>
      <c r="Q190" s="49">
        <f t="shared" si="19"/>
        <v>10270.09</v>
      </c>
      <c r="R190" s="21">
        <f t="shared" si="20"/>
        <v>7116.880000000001</v>
      </c>
    </row>
    <row r="191" spans="1:18" ht="15" x14ac:dyDescent="0.25">
      <c r="A191" s="1" t="s">
        <v>148</v>
      </c>
      <c r="B191" s="1">
        <v>3</v>
      </c>
      <c r="C191" s="1" t="s">
        <v>150</v>
      </c>
      <c r="D191" s="2" t="s">
        <v>757</v>
      </c>
      <c r="F191" s="9">
        <v>2668</v>
      </c>
      <c r="G191" s="76">
        <v>0.16190302809636506</v>
      </c>
      <c r="H191" s="13">
        <f t="shared" si="22"/>
        <v>15279.46</v>
      </c>
      <c r="I191" s="14"/>
      <c r="K191" s="20">
        <f t="shared" si="21"/>
        <v>9025.23</v>
      </c>
      <c r="L191" s="13">
        <f t="shared" si="23"/>
        <v>0</v>
      </c>
      <c r="M191" s="13">
        <f t="shared" si="23"/>
        <v>0</v>
      </c>
      <c r="N191" s="13">
        <f t="shared" si="23"/>
        <v>0</v>
      </c>
      <c r="O191" s="13">
        <f t="shared" si="23"/>
        <v>0</v>
      </c>
      <c r="P191" s="49">
        <f t="shared" si="23"/>
        <v>0</v>
      </c>
      <c r="Q191" s="49">
        <f t="shared" si="19"/>
        <v>9025.23</v>
      </c>
      <c r="R191" s="21">
        <f t="shared" si="20"/>
        <v>6254.23</v>
      </c>
    </row>
    <row r="192" spans="1:18" ht="15" x14ac:dyDescent="0.25">
      <c r="A192" s="1" t="s">
        <v>148</v>
      </c>
      <c r="B192" s="1">
        <v>3</v>
      </c>
      <c r="C192" s="1" t="s">
        <v>151</v>
      </c>
      <c r="D192" s="2" t="s">
        <v>758</v>
      </c>
      <c r="F192" s="9">
        <v>508</v>
      </c>
      <c r="G192" s="76">
        <v>3.0827113295709693E-2</v>
      </c>
      <c r="H192" s="13">
        <f t="shared" si="22"/>
        <v>2909.28</v>
      </c>
      <c r="I192" s="14"/>
      <c r="K192" s="20">
        <f t="shared" si="21"/>
        <v>1718.45</v>
      </c>
      <c r="L192" s="13">
        <f t="shared" si="23"/>
        <v>0</v>
      </c>
      <c r="M192" s="13">
        <f t="shared" si="23"/>
        <v>0</v>
      </c>
      <c r="N192" s="13">
        <f t="shared" si="23"/>
        <v>0</v>
      </c>
      <c r="O192" s="13">
        <f t="shared" si="23"/>
        <v>0</v>
      </c>
      <c r="P192" s="49">
        <f t="shared" si="23"/>
        <v>0</v>
      </c>
      <c r="Q192" s="49">
        <f t="shared" si="19"/>
        <v>1718.45</v>
      </c>
      <c r="R192" s="21">
        <f t="shared" si="20"/>
        <v>1190.8300000000002</v>
      </c>
    </row>
    <row r="193" spans="1:18" ht="15" x14ac:dyDescent="0.25">
      <c r="A193" s="1" t="s">
        <v>148</v>
      </c>
      <c r="B193" s="1">
        <v>3</v>
      </c>
      <c r="C193" s="1" t="s">
        <v>152</v>
      </c>
      <c r="D193" s="2" t="s">
        <v>759</v>
      </c>
      <c r="F193" s="9">
        <v>559</v>
      </c>
      <c r="G193" s="76">
        <v>3.3921961284058499E-2</v>
      </c>
      <c r="H193" s="13">
        <f t="shared" si="22"/>
        <v>3201.36</v>
      </c>
      <c r="I193" s="14"/>
      <c r="K193" s="20">
        <f t="shared" si="21"/>
        <v>1890.97</v>
      </c>
      <c r="L193" s="13">
        <f t="shared" si="23"/>
        <v>0</v>
      </c>
      <c r="M193" s="13">
        <f t="shared" si="23"/>
        <v>0</v>
      </c>
      <c r="N193" s="13">
        <f t="shared" si="23"/>
        <v>0</v>
      </c>
      <c r="O193" s="13">
        <f t="shared" si="23"/>
        <v>0</v>
      </c>
      <c r="P193" s="49">
        <f t="shared" si="23"/>
        <v>0</v>
      </c>
      <c r="Q193" s="49">
        <f t="shared" si="19"/>
        <v>1890.97</v>
      </c>
      <c r="R193" s="21">
        <f t="shared" si="20"/>
        <v>1310.3900000000001</v>
      </c>
    </row>
    <row r="194" spans="1:18" ht="15" x14ac:dyDescent="0.25">
      <c r="A194" s="1" t="s">
        <v>148</v>
      </c>
      <c r="B194" s="1">
        <v>3</v>
      </c>
      <c r="C194" s="1" t="s">
        <v>153</v>
      </c>
      <c r="D194" s="2" t="s">
        <v>760</v>
      </c>
      <c r="F194" s="9">
        <v>174</v>
      </c>
      <c r="G194" s="76">
        <v>1.0558893136719462E-2</v>
      </c>
      <c r="H194" s="13">
        <f t="shared" si="22"/>
        <v>996.49</v>
      </c>
      <c r="I194" s="14"/>
      <c r="K194" s="20">
        <f t="shared" si="21"/>
        <v>588.6</v>
      </c>
      <c r="L194" s="13">
        <f t="shared" si="23"/>
        <v>0</v>
      </c>
      <c r="M194" s="13">
        <f t="shared" si="23"/>
        <v>0</v>
      </c>
      <c r="N194" s="13">
        <f t="shared" si="23"/>
        <v>0</v>
      </c>
      <c r="O194" s="13">
        <f t="shared" si="23"/>
        <v>0</v>
      </c>
      <c r="P194" s="49">
        <f t="shared" si="23"/>
        <v>0</v>
      </c>
      <c r="Q194" s="49">
        <f t="shared" si="19"/>
        <v>588.6</v>
      </c>
      <c r="R194" s="21">
        <f t="shared" si="20"/>
        <v>407.89</v>
      </c>
    </row>
    <row r="195" spans="1:18" ht="15" x14ac:dyDescent="0.25">
      <c r="A195" s="1" t="s">
        <v>148</v>
      </c>
      <c r="B195" s="1">
        <v>3</v>
      </c>
      <c r="C195" s="1" t="s">
        <v>154</v>
      </c>
      <c r="D195" s="2" t="s">
        <v>761</v>
      </c>
      <c r="F195" s="9">
        <v>217</v>
      </c>
      <c r="G195" s="76">
        <v>1.3168274773954731E-2</v>
      </c>
      <c r="H195" s="13">
        <f t="shared" si="22"/>
        <v>1242.74</v>
      </c>
      <c r="I195" s="14"/>
      <c r="K195" s="20">
        <f t="shared" si="21"/>
        <v>734.06</v>
      </c>
      <c r="L195" s="13">
        <f t="shared" si="23"/>
        <v>0</v>
      </c>
      <c r="M195" s="13">
        <f t="shared" si="23"/>
        <v>0</v>
      </c>
      <c r="N195" s="13">
        <f t="shared" si="23"/>
        <v>0</v>
      </c>
      <c r="O195" s="13">
        <f t="shared" si="23"/>
        <v>0</v>
      </c>
      <c r="P195" s="49">
        <f t="shared" si="23"/>
        <v>0</v>
      </c>
      <c r="Q195" s="49">
        <f t="shared" si="19"/>
        <v>734.06</v>
      </c>
      <c r="R195" s="21">
        <f t="shared" si="20"/>
        <v>508.68000000000006</v>
      </c>
    </row>
    <row r="196" spans="1:18" ht="15" x14ac:dyDescent="0.25">
      <c r="A196" s="1" t="s">
        <v>148</v>
      </c>
      <c r="B196" s="1">
        <v>3</v>
      </c>
      <c r="C196" s="1" t="s">
        <v>155</v>
      </c>
      <c r="D196" s="2" t="s">
        <v>762</v>
      </c>
      <c r="F196" s="9">
        <v>2098</v>
      </c>
      <c r="G196" s="76">
        <v>0.12731355057952545</v>
      </c>
      <c r="H196" s="13">
        <f t="shared" si="22"/>
        <v>12015.11</v>
      </c>
      <c r="I196" s="14"/>
      <c r="K196" s="20">
        <f t="shared" si="21"/>
        <v>7097.05</v>
      </c>
      <c r="L196" s="13">
        <f t="shared" si="23"/>
        <v>0</v>
      </c>
      <c r="M196" s="13">
        <f t="shared" si="23"/>
        <v>0</v>
      </c>
      <c r="N196" s="13">
        <f t="shared" si="23"/>
        <v>0</v>
      </c>
      <c r="O196" s="13">
        <f t="shared" si="23"/>
        <v>0</v>
      </c>
      <c r="P196" s="49">
        <f t="shared" si="23"/>
        <v>0</v>
      </c>
      <c r="Q196" s="49">
        <f t="shared" si="19"/>
        <v>7097.05</v>
      </c>
      <c r="R196" s="21">
        <f t="shared" si="20"/>
        <v>4918.0600000000004</v>
      </c>
    </row>
    <row r="197" spans="1:18" ht="15" x14ac:dyDescent="0.25">
      <c r="A197" s="1" t="s">
        <v>148</v>
      </c>
      <c r="B197" s="1">
        <v>3</v>
      </c>
      <c r="C197" s="1" t="s">
        <v>156</v>
      </c>
      <c r="D197" s="2" t="s">
        <v>763</v>
      </c>
      <c r="F197" s="9">
        <v>79</v>
      </c>
      <c r="G197" s="76">
        <v>4.7939802172461922E-3</v>
      </c>
      <c r="H197" s="13">
        <f t="shared" si="22"/>
        <v>452.43</v>
      </c>
      <c r="I197" s="14"/>
      <c r="K197" s="20">
        <f t="shared" si="21"/>
        <v>267.24</v>
      </c>
      <c r="L197" s="13">
        <f t="shared" si="23"/>
        <v>0</v>
      </c>
      <c r="M197" s="13">
        <f t="shared" si="23"/>
        <v>0</v>
      </c>
      <c r="N197" s="13">
        <f t="shared" si="23"/>
        <v>0</v>
      </c>
      <c r="O197" s="13">
        <f t="shared" si="23"/>
        <v>0</v>
      </c>
      <c r="P197" s="49">
        <f t="shared" si="23"/>
        <v>0</v>
      </c>
      <c r="Q197" s="49">
        <f t="shared" si="19"/>
        <v>267.24</v>
      </c>
      <c r="R197" s="21">
        <f t="shared" si="20"/>
        <v>185.19</v>
      </c>
    </row>
    <row r="198" spans="1:18" ht="15.75" thickBot="1" x14ac:dyDescent="0.3">
      <c r="D198" s="2" t="s">
        <v>1223</v>
      </c>
      <c r="F198" s="8">
        <v>16479</v>
      </c>
      <c r="G198" s="77">
        <v>0.99999999999999989</v>
      </c>
      <c r="H198" s="13">
        <f>SUM(H189:H197)</f>
        <v>94374.15</v>
      </c>
      <c r="I198" s="14"/>
      <c r="K198" s="20">
        <f t="shared" si="21"/>
        <v>55744.66</v>
      </c>
      <c r="L198" s="13">
        <f t="shared" si="23"/>
        <v>0</v>
      </c>
      <c r="M198" s="13">
        <f t="shared" si="23"/>
        <v>0</v>
      </c>
      <c r="N198" s="13">
        <f t="shared" si="23"/>
        <v>0</v>
      </c>
      <c r="O198" s="13">
        <f t="shared" si="23"/>
        <v>0</v>
      </c>
      <c r="P198" s="49">
        <f t="shared" si="23"/>
        <v>0</v>
      </c>
      <c r="Q198" s="49">
        <f t="shared" si="19"/>
        <v>55744.66</v>
      </c>
      <c r="R198" s="21">
        <f t="shared" si="20"/>
        <v>38629.489999999991</v>
      </c>
    </row>
    <row r="199" spans="1:18" ht="15.75" thickTop="1" x14ac:dyDescent="0.25">
      <c r="A199" s="1" t="s">
        <v>19</v>
      </c>
      <c r="D199" s="2" t="s">
        <v>19</v>
      </c>
      <c r="F199" s="9"/>
      <c r="G199" s="76"/>
      <c r="H199" s="13"/>
      <c r="I199" s="14"/>
      <c r="K199" s="20" t="str">
        <f t="shared" si="21"/>
        <v/>
      </c>
      <c r="L199" s="13" t="str">
        <f t="shared" si="23"/>
        <v/>
      </c>
      <c r="M199" s="13" t="str">
        <f t="shared" si="23"/>
        <v/>
      </c>
      <c r="N199" s="13" t="str">
        <f t="shared" si="23"/>
        <v/>
      </c>
      <c r="O199" s="13" t="str">
        <f t="shared" si="23"/>
        <v/>
      </c>
      <c r="P199" s="49" t="str">
        <f t="shared" si="23"/>
        <v/>
      </c>
      <c r="Q199" s="49" t="str">
        <f t="shared" si="19"/>
        <v/>
      </c>
      <c r="R199" s="21" t="str">
        <f t="shared" si="20"/>
        <v/>
      </c>
    </row>
    <row r="200" spans="1:18" ht="15" x14ac:dyDescent="0.25">
      <c r="A200" s="1" t="s">
        <v>157</v>
      </c>
      <c r="B200" s="1">
        <v>1</v>
      </c>
      <c r="C200" s="1" t="s">
        <v>14</v>
      </c>
      <c r="D200" s="2" t="s">
        <v>764</v>
      </c>
      <c r="F200" s="9">
        <v>16950</v>
      </c>
      <c r="G200" s="76">
        <v>0.74391046741277156</v>
      </c>
      <c r="H200" s="13">
        <f t="shared" si="22"/>
        <v>97071.54</v>
      </c>
      <c r="I200" s="14"/>
      <c r="K200" s="20">
        <f t="shared" si="21"/>
        <v>57337.94</v>
      </c>
      <c r="L200" s="13">
        <f t="shared" si="23"/>
        <v>0</v>
      </c>
      <c r="M200" s="13">
        <f t="shared" si="23"/>
        <v>0</v>
      </c>
      <c r="N200" s="13">
        <f t="shared" si="23"/>
        <v>0</v>
      </c>
      <c r="O200" s="13">
        <f t="shared" si="23"/>
        <v>0</v>
      </c>
      <c r="P200" s="49">
        <f t="shared" si="23"/>
        <v>0</v>
      </c>
      <c r="Q200" s="49">
        <f t="shared" si="19"/>
        <v>57337.94</v>
      </c>
      <c r="R200" s="21">
        <f t="shared" si="20"/>
        <v>39733.599999999991</v>
      </c>
    </row>
    <row r="201" spans="1:18" ht="15" x14ac:dyDescent="0.25">
      <c r="A201" s="1" t="s">
        <v>157</v>
      </c>
      <c r="B201" s="1">
        <v>3</v>
      </c>
      <c r="C201" s="1" t="s">
        <v>471</v>
      </c>
      <c r="D201" s="2" t="s">
        <v>765</v>
      </c>
      <c r="E201" s="1" t="s">
        <v>614</v>
      </c>
      <c r="F201" s="9">
        <v>1934</v>
      </c>
      <c r="G201" s="76">
        <v>8.4880403774412985E-2</v>
      </c>
      <c r="H201" s="13">
        <f t="shared" si="22"/>
        <v>11075.89</v>
      </c>
      <c r="I201" s="14"/>
      <c r="K201" s="20">
        <f t="shared" si="21"/>
        <v>6542.28</v>
      </c>
      <c r="L201" s="13">
        <f t="shared" si="23"/>
        <v>0</v>
      </c>
      <c r="M201" s="13">
        <f t="shared" si="23"/>
        <v>0</v>
      </c>
      <c r="N201" s="13">
        <f t="shared" si="23"/>
        <v>0</v>
      </c>
      <c r="O201" s="13">
        <f t="shared" si="23"/>
        <v>0</v>
      </c>
      <c r="P201" s="49">
        <f t="shared" si="23"/>
        <v>0</v>
      </c>
      <c r="Q201" s="49">
        <f t="shared" ref="Q201:Q264" si="24">IF(F201="","",SUM(K201:P201))</f>
        <v>6542.28</v>
      </c>
      <c r="R201" s="21">
        <f t="shared" ref="R201:R264" si="25">IFERROR(+H201-Q201,"")</f>
        <v>4533.6099999999997</v>
      </c>
    </row>
    <row r="202" spans="1:18" ht="15" x14ac:dyDescent="0.25">
      <c r="A202" s="1" t="s">
        <v>157</v>
      </c>
      <c r="B202" s="1">
        <v>3</v>
      </c>
      <c r="C202" s="1" t="s">
        <v>162</v>
      </c>
      <c r="D202" s="2" t="s">
        <v>770</v>
      </c>
      <c r="F202" s="9">
        <v>2622</v>
      </c>
      <c r="G202" s="76">
        <v>0.11507570770243582</v>
      </c>
      <c r="H202" s="13">
        <f t="shared" si="22"/>
        <v>15016.02</v>
      </c>
      <c r="I202" s="14"/>
      <c r="K202" s="20">
        <f t="shared" ref="K202:K265" si="26">IF(D202="","",ROUND(+$K$5*F202/$F$5,2))</f>
        <v>8869.6200000000008</v>
      </c>
      <c r="L202" s="13">
        <f t="shared" si="23"/>
        <v>0</v>
      </c>
      <c r="M202" s="13">
        <f t="shared" si="23"/>
        <v>0</v>
      </c>
      <c r="N202" s="13">
        <f t="shared" si="23"/>
        <v>0</v>
      </c>
      <c r="O202" s="13">
        <f t="shared" si="23"/>
        <v>0</v>
      </c>
      <c r="P202" s="49">
        <f t="shared" si="23"/>
        <v>0</v>
      </c>
      <c r="Q202" s="49">
        <f t="shared" si="24"/>
        <v>8869.6200000000008</v>
      </c>
      <c r="R202" s="21">
        <f t="shared" si="25"/>
        <v>6146.4</v>
      </c>
    </row>
    <row r="203" spans="1:18" ht="15" x14ac:dyDescent="0.25">
      <c r="A203" s="1" t="s">
        <v>157</v>
      </c>
      <c r="B203" s="1">
        <v>3</v>
      </c>
      <c r="C203" s="1" t="s">
        <v>158</v>
      </c>
      <c r="D203" s="2" t="s">
        <v>766</v>
      </c>
      <c r="F203" s="9">
        <v>150</v>
      </c>
      <c r="G203" s="76">
        <v>6.5832784726793945E-3</v>
      </c>
      <c r="H203" s="13">
        <f t="shared" si="22"/>
        <v>859.04</v>
      </c>
      <c r="I203" s="14"/>
      <c r="K203" s="20">
        <f t="shared" si="26"/>
        <v>507.42</v>
      </c>
      <c r="L203" s="13">
        <f t="shared" si="23"/>
        <v>0</v>
      </c>
      <c r="M203" s="13">
        <f t="shared" si="23"/>
        <v>0</v>
      </c>
      <c r="N203" s="13">
        <f t="shared" si="23"/>
        <v>0</v>
      </c>
      <c r="O203" s="13">
        <f t="shared" si="23"/>
        <v>0</v>
      </c>
      <c r="P203" s="49">
        <f t="shared" si="23"/>
        <v>0</v>
      </c>
      <c r="Q203" s="49">
        <f t="shared" si="24"/>
        <v>507.42</v>
      </c>
      <c r="R203" s="21">
        <f t="shared" si="25"/>
        <v>351.61999999999995</v>
      </c>
    </row>
    <row r="204" spans="1:18" ht="15" x14ac:dyDescent="0.25">
      <c r="A204" s="1" t="s">
        <v>157</v>
      </c>
      <c r="B204" s="1">
        <v>3</v>
      </c>
      <c r="C204" s="1" t="s">
        <v>159</v>
      </c>
      <c r="D204" s="2" t="s">
        <v>767</v>
      </c>
      <c r="F204" s="9">
        <v>406</v>
      </c>
      <c r="G204" s="76">
        <v>1.7818740399385562E-2</v>
      </c>
      <c r="H204" s="13">
        <f t="shared" ref="H204:H267" si="27">ROUND(F204/$F$5*$H$5,2)</f>
        <v>2325.14</v>
      </c>
      <c r="I204" s="14"/>
      <c r="K204" s="20">
        <f t="shared" si="26"/>
        <v>1373.4</v>
      </c>
      <c r="L204" s="13">
        <f t="shared" si="23"/>
        <v>0</v>
      </c>
      <c r="M204" s="13">
        <f t="shared" si="23"/>
        <v>0</v>
      </c>
      <c r="N204" s="13">
        <f t="shared" si="23"/>
        <v>0</v>
      </c>
      <c r="O204" s="13">
        <f t="shared" si="23"/>
        <v>0</v>
      </c>
      <c r="P204" s="49">
        <f t="shared" si="23"/>
        <v>0</v>
      </c>
      <c r="Q204" s="49">
        <f t="shared" si="24"/>
        <v>1373.4</v>
      </c>
      <c r="R204" s="21">
        <f t="shared" si="25"/>
        <v>951.73999999999978</v>
      </c>
    </row>
    <row r="205" spans="1:18" ht="15" x14ac:dyDescent="0.25">
      <c r="A205" s="1" t="s">
        <v>157</v>
      </c>
      <c r="B205" s="1">
        <v>3</v>
      </c>
      <c r="C205" s="1" t="s">
        <v>160</v>
      </c>
      <c r="D205" s="2" t="s">
        <v>768</v>
      </c>
      <c r="F205" s="9">
        <v>76</v>
      </c>
      <c r="G205" s="76">
        <v>3.3355277594908929E-3</v>
      </c>
      <c r="H205" s="13">
        <f t="shared" si="27"/>
        <v>435.25</v>
      </c>
      <c r="I205" s="14"/>
      <c r="K205" s="20">
        <f t="shared" si="26"/>
        <v>257.08999999999997</v>
      </c>
      <c r="L205" s="13">
        <f t="shared" si="23"/>
        <v>0</v>
      </c>
      <c r="M205" s="13">
        <f t="shared" si="23"/>
        <v>0</v>
      </c>
      <c r="N205" s="13">
        <f t="shared" si="23"/>
        <v>0</v>
      </c>
      <c r="O205" s="13">
        <f t="shared" si="23"/>
        <v>0</v>
      </c>
      <c r="P205" s="49">
        <f t="shared" si="23"/>
        <v>0</v>
      </c>
      <c r="Q205" s="49">
        <f t="shared" si="24"/>
        <v>257.08999999999997</v>
      </c>
      <c r="R205" s="21">
        <f t="shared" si="25"/>
        <v>178.16000000000003</v>
      </c>
    </row>
    <row r="206" spans="1:18" ht="15" x14ac:dyDescent="0.25">
      <c r="A206" s="1" t="s">
        <v>157</v>
      </c>
      <c r="B206" s="1">
        <v>3</v>
      </c>
      <c r="C206" s="1" t="s">
        <v>161</v>
      </c>
      <c r="D206" s="2" t="s">
        <v>769</v>
      </c>
      <c r="F206" s="9">
        <v>647</v>
      </c>
      <c r="G206" s="76">
        <v>2.8395874478823788E-2</v>
      </c>
      <c r="H206" s="13">
        <f t="shared" si="27"/>
        <v>3705.33</v>
      </c>
      <c r="I206" s="14"/>
      <c r="K206" s="20">
        <f t="shared" si="26"/>
        <v>2188.65</v>
      </c>
      <c r="L206" s="13">
        <f t="shared" si="23"/>
        <v>0</v>
      </c>
      <c r="M206" s="13">
        <f t="shared" si="23"/>
        <v>0</v>
      </c>
      <c r="N206" s="13">
        <f t="shared" si="23"/>
        <v>0</v>
      </c>
      <c r="O206" s="13">
        <f t="shared" si="23"/>
        <v>0</v>
      </c>
      <c r="P206" s="49">
        <f t="shared" si="23"/>
        <v>0</v>
      </c>
      <c r="Q206" s="49">
        <f t="shared" si="24"/>
        <v>2188.65</v>
      </c>
      <c r="R206" s="21">
        <f t="shared" si="25"/>
        <v>1516.6799999999998</v>
      </c>
    </row>
    <row r="207" spans="1:18" ht="15.75" thickBot="1" x14ac:dyDescent="0.3">
      <c r="D207" s="2" t="s">
        <v>1223</v>
      </c>
      <c r="F207" s="8">
        <v>22785</v>
      </c>
      <c r="G207" s="77">
        <v>0.99999999999999989</v>
      </c>
      <c r="H207" s="13">
        <f>SUM(H200:H206)</f>
        <v>130488.20999999999</v>
      </c>
      <c r="I207" s="14"/>
      <c r="K207" s="20">
        <f t="shared" si="26"/>
        <v>77076.399999999994</v>
      </c>
      <c r="L207" s="13">
        <f t="shared" si="23"/>
        <v>0</v>
      </c>
      <c r="M207" s="13">
        <f t="shared" si="23"/>
        <v>0</v>
      </c>
      <c r="N207" s="13">
        <f t="shared" si="23"/>
        <v>0</v>
      </c>
      <c r="O207" s="13">
        <f t="shared" si="23"/>
        <v>0</v>
      </c>
      <c r="P207" s="49">
        <f t="shared" si="23"/>
        <v>0</v>
      </c>
      <c r="Q207" s="49">
        <f t="shared" si="24"/>
        <v>77076.399999999994</v>
      </c>
      <c r="R207" s="21">
        <f t="shared" si="25"/>
        <v>53411.81</v>
      </c>
    </row>
    <row r="208" spans="1:18" ht="15.75" thickTop="1" x14ac:dyDescent="0.25">
      <c r="A208" s="1" t="s">
        <v>19</v>
      </c>
      <c r="D208" s="2" t="s">
        <v>19</v>
      </c>
      <c r="F208" s="9"/>
      <c r="G208" s="76"/>
      <c r="H208" s="13"/>
      <c r="I208" s="14"/>
      <c r="K208" s="20" t="str">
        <f t="shared" si="26"/>
        <v/>
      </c>
      <c r="L208" s="13" t="str">
        <f t="shared" si="23"/>
        <v/>
      </c>
      <c r="M208" s="13" t="str">
        <f t="shared" si="23"/>
        <v/>
      </c>
      <c r="N208" s="13" t="str">
        <f t="shared" si="23"/>
        <v/>
      </c>
      <c r="O208" s="13" t="str">
        <f t="shared" si="23"/>
        <v/>
      </c>
      <c r="P208" s="49" t="str">
        <f t="shared" si="23"/>
        <v/>
      </c>
      <c r="Q208" s="49" t="str">
        <f t="shared" si="24"/>
        <v/>
      </c>
      <c r="R208" s="21" t="str">
        <f t="shared" si="25"/>
        <v/>
      </c>
    </row>
    <row r="209" spans="1:18" ht="15" x14ac:dyDescent="0.25">
      <c r="A209" s="1" t="s">
        <v>163</v>
      </c>
      <c r="B209" s="1">
        <v>1</v>
      </c>
      <c r="C209" s="1" t="s">
        <v>14</v>
      </c>
      <c r="D209" s="2" t="s">
        <v>771</v>
      </c>
      <c r="F209" s="9">
        <v>12206</v>
      </c>
      <c r="G209" s="76">
        <v>0.59599609374999996</v>
      </c>
      <c r="H209" s="13">
        <f t="shared" si="27"/>
        <v>69902.960000000006</v>
      </c>
      <c r="I209" s="14"/>
      <c r="K209" s="20">
        <f t="shared" si="26"/>
        <v>41290.080000000002</v>
      </c>
      <c r="L209" s="13">
        <f t="shared" si="23"/>
        <v>0</v>
      </c>
      <c r="M209" s="13">
        <f t="shared" si="23"/>
        <v>0</v>
      </c>
      <c r="N209" s="13">
        <f t="shared" si="23"/>
        <v>0</v>
      </c>
      <c r="O209" s="13">
        <f t="shared" si="23"/>
        <v>0</v>
      </c>
      <c r="P209" s="49">
        <f t="shared" si="23"/>
        <v>0</v>
      </c>
      <c r="Q209" s="49">
        <f t="shared" si="24"/>
        <v>41290.080000000002</v>
      </c>
      <c r="R209" s="21">
        <f t="shared" si="25"/>
        <v>28612.880000000005</v>
      </c>
    </row>
    <row r="210" spans="1:18" ht="15" x14ac:dyDescent="0.25">
      <c r="A210" s="1" t="s">
        <v>163</v>
      </c>
      <c r="B210" s="1">
        <v>3</v>
      </c>
      <c r="C210" s="1" t="s">
        <v>165</v>
      </c>
      <c r="D210" s="2" t="s">
        <v>773</v>
      </c>
      <c r="F210" s="9">
        <v>1125</v>
      </c>
      <c r="G210" s="76">
        <v>5.4931640625E-2</v>
      </c>
      <c r="H210" s="13">
        <f t="shared" si="27"/>
        <v>6442.8</v>
      </c>
      <c r="I210" s="14"/>
      <c r="K210" s="20">
        <f t="shared" si="26"/>
        <v>3805.62</v>
      </c>
      <c r="L210" s="13">
        <f t="shared" si="23"/>
        <v>0</v>
      </c>
      <c r="M210" s="13">
        <f t="shared" si="23"/>
        <v>0</v>
      </c>
      <c r="N210" s="13">
        <f t="shared" si="23"/>
        <v>0</v>
      </c>
      <c r="O210" s="13">
        <f t="shared" si="23"/>
        <v>0</v>
      </c>
      <c r="P210" s="49">
        <f t="shared" si="23"/>
        <v>0</v>
      </c>
      <c r="Q210" s="49">
        <f t="shared" si="24"/>
        <v>3805.62</v>
      </c>
      <c r="R210" s="21">
        <f t="shared" si="25"/>
        <v>2637.1800000000003</v>
      </c>
    </row>
    <row r="211" spans="1:18" ht="15" x14ac:dyDescent="0.25">
      <c r="A211" s="1" t="s">
        <v>163</v>
      </c>
      <c r="B211" s="1">
        <v>3</v>
      </c>
      <c r="C211" s="1" t="s">
        <v>166</v>
      </c>
      <c r="D211" s="2" t="s">
        <v>774</v>
      </c>
      <c r="F211" s="9">
        <v>303</v>
      </c>
      <c r="G211" s="76">
        <v>1.4794921875E-2</v>
      </c>
      <c r="H211" s="13">
        <f t="shared" si="27"/>
        <v>1735.26</v>
      </c>
      <c r="I211" s="14"/>
      <c r="K211" s="20">
        <f t="shared" si="26"/>
        <v>1024.98</v>
      </c>
      <c r="L211" s="13">
        <f t="shared" si="23"/>
        <v>0</v>
      </c>
      <c r="M211" s="13">
        <f t="shared" si="23"/>
        <v>0</v>
      </c>
      <c r="N211" s="13">
        <f t="shared" si="23"/>
        <v>0</v>
      </c>
      <c r="O211" s="13">
        <f t="shared" si="23"/>
        <v>0</v>
      </c>
      <c r="P211" s="49">
        <f t="shared" si="23"/>
        <v>0</v>
      </c>
      <c r="Q211" s="49">
        <f t="shared" si="24"/>
        <v>1024.98</v>
      </c>
      <c r="R211" s="21">
        <f t="shared" si="25"/>
        <v>710.28</v>
      </c>
    </row>
    <row r="212" spans="1:18" ht="15" x14ac:dyDescent="0.25">
      <c r="A212" s="1" t="s">
        <v>163</v>
      </c>
      <c r="B212" s="1">
        <v>3</v>
      </c>
      <c r="C212" s="1" t="s">
        <v>167</v>
      </c>
      <c r="D212" s="2" t="s">
        <v>775</v>
      </c>
      <c r="F212" s="9">
        <v>576</v>
      </c>
      <c r="G212" s="76">
        <v>2.8125000000000001E-2</v>
      </c>
      <c r="H212" s="13">
        <f t="shared" si="27"/>
        <v>3298.71</v>
      </c>
      <c r="I212" s="14"/>
      <c r="K212" s="20">
        <f t="shared" si="26"/>
        <v>1948.48</v>
      </c>
      <c r="L212" s="13">
        <f t="shared" si="23"/>
        <v>0</v>
      </c>
      <c r="M212" s="13">
        <f t="shared" si="23"/>
        <v>0</v>
      </c>
      <c r="N212" s="13">
        <f t="shared" si="23"/>
        <v>0</v>
      </c>
      <c r="O212" s="13">
        <f t="shared" si="23"/>
        <v>0</v>
      </c>
      <c r="P212" s="49">
        <f t="shared" si="23"/>
        <v>0</v>
      </c>
      <c r="Q212" s="49">
        <f t="shared" si="24"/>
        <v>1948.48</v>
      </c>
      <c r="R212" s="21">
        <f t="shared" si="25"/>
        <v>1350.23</v>
      </c>
    </row>
    <row r="213" spans="1:18" ht="15" x14ac:dyDescent="0.25">
      <c r="A213" s="1" t="s">
        <v>163</v>
      </c>
      <c r="B213" s="1">
        <v>3</v>
      </c>
      <c r="C213" s="1" t="s">
        <v>164</v>
      </c>
      <c r="D213" s="2" t="s">
        <v>772</v>
      </c>
      <c r="F213" s="9">
        <v>6270</v>
      </c>
      <c r="G213" s="76">
        <v>0.30615234375</v>
      </c>
      <c r="H213" s="13">
        <f t="shared" si="27"/>
        <v>35907.879999999997</v>
      </c>
      <c r="I213" s="14"/>
      <c r="K213" s="20">
        <f t="shared" si="26"/>
        <v>21209.96</v>
      </c>
      <c r="L213" s="13">
        <f t="shared" si="23"/>
        <v>0</v>
      </c>
      <c r="M213" s="13">
        <f t="shared" si="23"/>
        <v>0</v>
      </c>
      <c r="N213" s="13">
        <f t="shared" si="23"/>
        <v>0</v>
      </c>
      <c r="O213" s="13">
        <f t="shared" si="23"/>
        <v>0</v>
      </c>
      <c r="P213" s="49">
        <f t="shared" si="23"/>
        <v>0</v>
      </c>
      <c r="Q213" s="49">
        <f t="shared" si="24"/>
        <v>21209.96</v>
      </c>
      <c r="R213" s="21">
        <f t="shared" si="25"/>
        <v>14697.919999999998</v>
      </c>
    </row>
    <row r="214" spans="1:18" ht="15.75" thickBot="1" x14ac:dyDescent="0.3">
      <c r="D214" s="2" t="s">
        <v>1223</v>
      </c>
      <c r="F214" s="8">
        <v>20480</v>
      </c>
      <c r="G214" s="77">
        <v>0.99999999999999989</v>
      </c>
      <c r="H214" s="13">
        <f>SUM(H209:H213)</f>
        <v>117287.61000000002</v>
      </c>
      <c r="I214" s="14"/>
      <c r="K214" s="20">
        <f t="shared" si="26"/>
        <v>69279.12</v>
      </c>
      <c r="L214" s="13">
        <f t="shared" si="23"/>
        <v>0</v>
      </c>
      <c r="M214" s="13">
        <f t="shared" si="23"/>
        <v>0</v>
      </c>
      <c r="N214" s="13">
        <f t="shared" si="23"/>
        <v>0</v>
      </c>
      <c r="O214" s="13">
        <f t="shared" si="23"/>
        <v>0</v>
      </c>
      <c r="P214" s="49">
        <f t="shared" si="23"/>
        <v>0</v>
      </c>
      <c r="Q214" s="49">
        <f t="shared" si="24"/>
        <v>69279.12</v>
      </c>
      <c r="R214" s="21">
        <f t="shared" si="25"/>
        <v>48008.49000000002</v>
      </c>
    </row>
    <row r="215" spans="1:18" ht="15.75" thickTop="1" x14ac:dyDescent="0.25">
      <c r="A215" s="1" t="s">
        <v>19</v>
      </c>
      <c r="D215" s="2" t="s">
        <v>19</v>
      </c>
      <c r="F215" s="9"/>
      <c r="G215" s="76"/>
      <c r="H215" s="13"/>
      <c r="I215" s="14"/>
      <c r="K215" s="20" t="str">
        <f t="shared" si="26"/>
        <v/>
      </c>
      <c r="L215" s="13" t="str">
        <f t="shared" si="23"/>
        <v/>
      </c>
      <c r="M215" s="13" t="str">
        <f t="shared" si="23"/>
        <v/>
      </c>
      <c r="N215" s="13" t="str">
        <f t="shared" si="23"/>
        <v/>
      </c>
      <c r="O215" s="13" t="str">
        <f t="shared" si="23"/>
        <v/>
      </c>
      <c r="P215" s="49" t="str">
        <f t="shared" si="23"/>
        <v/>
      </c>
      <c r="Q215" s="49" t="str">
        <f t="shared" si="24"/>
        <v/>
      </c>
      <c r="R215" s="21" t="str">
        <f t="shared" si="25"/>
        <v/>
      </c>
    </row>
    <row r="216" spans="1:18" ht="15" x14ac:dyDescent="0.25">
      <c r="A216" s="1" t="s">
        <v>168</v>
      </c>
      <c r="B216" s="1">
        <v>1</v>
      </c>
      <c r="C216" s="1" t="s">
        <v>14</v>
      </c>
      <c r="D216" s="2" t="s">
        <v>776</v>
      </c>
      <c r="F216" s="9">
        <v>14661</v>
      </c>
      <c r="G216" s="76">
        <v>0.44412468571082364</v>
      </c>
      <c r="H216" s="13">
        <f t="shared" si="27"/>
        <v>83962.59</v>
      </c>
      <c r="I216" s="14"/>
      <c r="K216" s="20">
        <f t="shared" si="26"/>
        <v>49594.78</v>
      </c>
      <c r="L216" s="13">
        <f t="shared" si="23"/>
        <v>0</v>
      </c>
      <c r="M216" s="13">
        <f t="shared" si="23"/>
        <v>0</v>
      </c>
      <c r="N216" s="13">
        <f t="shared" si="23"/>
        <v>0</v>
      </c>
      <c r="O216" s="13">
        <f t="shared" si="23"/>
        <v>0</v>
      </c>
      <c r="P216" s="49">
        <f t="shared" si="23"/>
        <v>0</v>
      </c>
      <c r="Q216" s="49">
        <f t="shared" si="24"/>
        <v>49594.78</v>
      </c>
      <c r="R216" s="21">
        <f t="shared" si="25"/>
        <v>34367.81</v>
      </c>
    </row>
    <row r="217" spans="1:18" ht="15" x14ac:dyDescent="0.25">
      <c r="A217" s="1" t="s">
        <v>168</v>
      </c>
      <c r="B217" s="1">
        <v>3</v>
      </c>
      <c r="C217" s="1" t="s">
        <v>171</v>
      </c>
      <c r="D217" s="2" t="s">
        <v>779</v>
      </c>
      <c r="F217" s="9">
        <v>2965</v>
      </c>
      <c r="G217" s="76">
        <v>8.9818545333373717E-2</v>
      </c>
      <c r="H217" s="13">
        <f t="shared" si="27"/>
        <v>16980.36</v>
      </c>
      <c r="I217" s="14"/>
      <c r="K217" s="20">
        <f t="shared" si="26"/>
        <v>10029.91</v>
      </c>
      <c r="L217" s="13">
        <f t="shared" si="23"/>
        <v>0</v>
      </c>
      <c r="M217" s="13">
        <f t="shared" si="23"/>
        <v>0</v>
      </c>
      <c r="N217" s="13">
        <f t="shared" si="23"/>
        <v>0</v>
      </c>
      <c r="O217" s="13">
        <f t="shared" si="23"/>
        <v>0</v>
      </c>
      <c r="P217" s="49">
        <f t="shared" si="23"/>
        <v>0</v>
      </c>
      <c r="Q217" s="49">
        <f t="shared" si="24"/>
        <v>10029.91</v>
      </c>
      <c r="R217" s="21">
        <f t="shared" si="25"/>
        <v>6950.4500000000007</v>
      </c>
    </row>
    <row r="218" spans="1:18" ht="15" x14ac:dyDescent="0.25">
      <c r="A218" s="1" t="s">
        <v>168</v>
      </c>
      <c r="B218" s="1">
        <v>3</v>
      </c>
      <c r="C218" s="1" t="s">
        <v>172</v>
      </c>
      <c r="D218" s="2" t="s">
        <v>780</v>
      </c>
      <c r="F218" s="9">
        <v>545</v>
      </c>
      <c r="G218" s="76">
        <v>1.650964829905183E-2</v>
      </c>
      <c r="H218" s="13">
        <f t="shared" si="27"/>
        <v>3121.18</v>
      </c>
      <c r="I218" s="14"/>
      <c r="K218" s="20">
        <f t="shared" si="26"/>
        <v>1843.61</v>
      </c>
      <c r="L218" s="13">
        <f t="shared" si="23"/>
        <v>0</v>
      </c>
      <c r="M218" s="13">
        <f t="shared" si="23"/>
        <v>0</v>
      </c>
      <c r="N218" s="13">
        <f t="shared" si="23"/>
        <v>0</v>
      </c>
      <c r="O218" s="13">
        <f t="shared" si="23"/>
        <v>0</v>
      </c>
      <c r="P218" s="49">
        <f t="shared" si="23"/>
        <v>0</v>
      </c>
      <c r="Q218" s="49">
        <f t="shared" si="24"/>
        <v>1843.61</v>
      </c>
      <c r="R218" s="21">
        <f t="shared" si="25"/>
        <v>1277.57</v>
      </c>
    </row>
    <row r="219" spans="1:18" ht="15" x14ac:dyDescent="0.25">
      <c r="A219" s="1" t="s">
        <v>168</v>
      </c>
      <c r="B219" s="1">
        <v>3</v>
      </c>
      <c r="C219" s="1" t="s">
        <v>173</v>
      </c>
      <c r="D219" s="2" t="s">
        <v>781</v>
      </c>
      <c r="F219" s="9">
        <v>1638</v>
      </c>
      <c r="G219" s="76">
        <v>4.9619823695131925E-2</v>
      </c>
      <c r="H219" s="13">
        <f t="shared" si="27"/>
        <v>9380.7199999999993</v>
      </c>
      <c r="I219" s="14"/>
      <c r="K219" s="20">
        <f t="shared" si="26"/>
        <v>5540.98</v>
      </c>
      <c r="L219" s="13">
        <f t="shared" si="23"/>
        <v>0</v>
      </c>
      <c r="M219" s="13">
        <f t="shared" si="23"/>
        <v>0</v>
      </c>
      <c r="N219" s="13">
        <f t="shared" si="23"/>
        <v>0</v>
      </c>
      <c r="O219" s="13">
        <f t="shared" si="23"/>
        <v>0</v>
      </c>
      <c r="P219" s="49">
        <f t="shared" si="23"/>
        <v>0</v>
      </c>
      <c r="Q219" s="49">
        <f t="shared" si="24"/>
        <v>5540.98</v>
      </c>
      <c r="R219" s="21">
        <f t="shared" si="25"/>
        <v>3839.74</v>
      </c>
    </row>
    <row r="220" spans="1:18" ht="15" x14ac:dyDescent="0.25">
      <c r="A220" s="1" t="s">
        <v>168</v>
      </c>
      <c r="B220" s="1">
        <v>3</v>
      </c>
      <c r="C220" s="1" t="s">
        <v>174</v>
      </c>
      <c r="D220" s="2" t="s">
        <v>782</v>
      </c>
      <c r="F220" s="9">
        <v>194</v>
      </c>
      <c r="G220" s="76">
        <v>5.8768289358092753E-3</v>
      </c>
      <c r="H220" s="13">
        <f t="shared" si="27"/>
        <v>1111.03</v>
      </c>
      <c r="I220" s="14"/>
      <c r="K220" s="20">
        <f t="shared" si="26"/>
        <v>656.26</v>
      </c>
      <c r="L220" s="13">
        <f t="shared" si="23"/>
        <v>0</v>
      </c>
      <c r="M220" s="13">
        <f t="shared" si="23"/>
        <v>0</v>
      </c>
      <c r="N220" s="13">
        <f t="shared" si="23"/>
        <v>0</v>
      </c>
      <c r="O220" s="13">
        <f t="shared" si="23"/>
        <v>0</v>
      </c>
      <c r="P220" s="49">
        <f t="shared" si="23"/>
        <v>0</v>
      </c>
      <c r="Q220" s="49">
        <f t="shared" si="24"/>
        <v>656.26</v>
      </c>
      <c r="R220" s="21">
        <f t="shared" si="25"/>
        <v>454.77</v>
      </c>
    </row>
    <row r="221" spans="1:18" ht="15" x14ac:dyDescent="0.25">
      <c r="A221" s="1" t="s">
        <v>168</v>
      </c>
      <c r="B221" s="1">
        <v>3</v>
      </c>
      <c r="C221" s="1" t="s">
        <v>175</v>
      </c>
      <c r="D221" s="2" t="s">
        <v>783</v>
      </c>
      <c r="F221" s="9">
        <v>131</v>
      </c>
      <c r="G221" s="76">
        <v>3.9683741783042015E-3</v>
      </c>
      <c r="H221" s="13">
        <f t="shared" si="27"/>
        <v>750.23</v>
      </c>
      <c r="I221" s="14"/>
      <c r="K221" s="20">
        <f t="shared" si="26"/>
        <v>443.14</v>
      </c>
      <c r="L221" s="13">
        <f t="shared" si="23"/>
        <v>0</v>
      </c>
      <c r="M221" s="13">
        <f t="shared" si="23"/>
        <v>0</v>
      </c>
      <c r="N221" s="13">
        <f t="shared" si="23"/>
        <v>0</v>
      </c>
      <c r="O221" s="13">
        <f t="shared" si="23"/>
        <v>0</v>
      </c>
      <c r="P221" s="49">
        <f t="shared" si="23"/>
        <v>0</v>
      </c>
      <c r="Q221" s="49">
        <f t="shared" si="24"/>
        <v>443.14</v>
      </c>
      <c r="R221" s="21">
        <f t="shared" si="25"/>
        <v>307.09000000000003</v>
      </c>
    </row>
    <row r="222" spans="1:18" ht="15" x14ac:dyDescent="0.25">
      <c r="A222" s="1" t="s">
        <v>168</v>
      </c>
      <c r="B222" s="1">
        <v>3</v>
      </c>
      <c r="C222" s="1" t="s">
        <v>170</v>
      </c>
      <c r="D222" s="2" t="s">
        <v>778</v>
      </c>
      <c r="F222" s="9">
        <v>2279</v>
      </c>
      <c r="G222" s="76">
        <v>6.9037593529429578E-2</v>
      </c>
      <c r="H222" s="13">
        <f t="shared" si="27"/>
        <v>13051.68</v>
      </c>
      <c r="I222" s="14"/>
      <c r="K222" s="20">
        <f t="shared" si="26"/>
        <v>7709.33</v>
      </c>
      <c r="L222" s="13">
        <f t="shared" si="23"/>
        <v>0</v>
      </c>
      <c r="M222" s="13">
        <f t="shared" si="23"/>
        <v>0</v>
      </c>
      <c r="N222" s="13">
        <f t="shared" si="23"/>
        <v>0</v>
      </c>
      <c r="O222" s="13">
        <f t="shared" si="23"/>
        <v>0</v>
      </c>
      <c r="P222" s="49">
        <f t="shared" si="23"/>
        <v>0</v>
      </c>
      <c r="Q222" s="49">
        <f t="shared" si="24"/>
        <v>7709.33</v>
      </c>
      <c r="R222" s="21">
        <f t="shared" si="25"/>
        <v>5342.35</v>
      </c>
    </row>
    <row r="223" spans="1:18" ht="15" x14ac:dyDescent="0.25">
      <c r="A223" s="1" t="s">
        <v>168</v>
      </c>
      <c r="B223" s="1">
        <v>3</v>
      </c>
      <c r="C223" s="1" t="s">
        <v>176</v>
      </c>
      <c r="D223" s="2" t="s">
        <v>784</v>
      </c>
      <c r="F223" s="9">
        <v>1338</v>
      </c>
      <c r="G223" s="76">
        <v>4.0531943897488716E-2</v>
      </c>
      <c r="H223" s="13">
        <f t="shared" si="27"/>
        <v>7662.64</v>
      </c>
      <c r="I223" s="14"/>
      <c r="K223" s="20">
        <f t="shared" si="26"/>
        <v>4526.1499999999996</v>
      </c>
      <c r="L223" s="13">
        <f t="shared" si="23"/>
        <v>0</v>
      </c>
      <c r="M223" s="13">
        <f t="shared" si="23"/>
        <v>0</v>
      </c>
      <c r="N223" s="13">
        <f t="shared" si="23"/>
        <v>0</v>
      </c>
      <c r="O223" s="13">
        <f t="shared" si="23"/>
        <v>0</v>
      </c>
      <c r="P223" s="49">
        <f t="shared" si="23"/>
        <v>0</v>
      </c>
      <c r="Q223" s="49">
        <f t="shared" si="24"/>
        <v>4526.1499999999996</v>
      </c>
      <c r="R223" s="21">
        <f t="shared" si="25"/>
        <v>3136.4900000000007</v>
      </c>
    </row>
    <row r="224" spans="1:18" ht="15" x14ac:dyDescent="0.25">
      <c r="A224" s="1" t="s">
        <v>168</v>
      </c>
      <c r="B224" s="1">
        <v>3</v>
      </c>
      <c r="C224" s="1" t="s">
        <v>177</v>
      </c>
      <c r="D224" s="2" t="s">
        <v>785</v>
      </c>
      <c r="F224" s="9">
        <v>706</v>
      </c>
      <c r="G224" s="76">
        <v>2.1386810457120355E-2</v>
      </c>
      <c r="H224" s="13">
        <f t="shared" si="27"/>
        <v>4043.22</v>
      </c>
      <c r="I224" s="14"/>
      <c r="K224" s="20">
        <f t="shared" si="26"/>
        <v>2388.2399999999998</v>
      </c>
      <c r="L224" s="13">
        <f t="shared" si="23"/>
        <v>0</v>
      </c>
      <c r="M224" s="13">
        <f t="shared" si="23"/>
        <v>0</v>
      </c>
      <c r="N224" s="13">
        <f t="shared" si="23"/>
        <v>0</v>
      </c>
      <c r="O224" s="13">
        <f t="shared" si="23"/>
        <v>0</v>
      </c>
      <c r="P224" s="49">
        <f t="shared" si="23"/>
        <v>0</v>
      </c>
      <c r="Q224" s="49">
        <f t="shared" si="24"/>
        <v>2388.2399999999998</v>
      </c>
      <c r="R224" s="21">
        <f t="shared" si="25"/>
        <v>1654.98</v>
      </c>
    </row>
    <row r="225" spans="1:18" ht="15" x14ac:dyDescent="0.25">
      <c r="A225" s="1" t="s">
        <v>168</v>
      </c>
      <c r="B225" s="1">
        <v>3</v>
      </c>
      <c r="C225" s="1" t="s">
        <v>169</v>
      </c>
      <c r="D225" s="2" t="s">
        <v>777</v>
      </c>
      <c r="F225" s="9">
        <v>8301</v>
      </c>
      <c r="G225" s="76">
        <v>0.25146163400078764</v>
      </c>
      <c r="H225" s="13">
        <f t="shared" si="27"/>
        <v>47539.28</v>
      </c>
      <c r="I225" s="14"/>
      <c r="K225" s="20">
        <f t="shared" si="26"/>
        <v>28080.37</v>
      </c>
      <c r="L225" s="13">
        <f t="shared" si="23"/>
        <v>0</v>
      </c>
      <c r="M225" s="13">
        <f t="shared" si="23"/>
        <v>0</v>
      </c>
      <c r="N225" s="13">
        <f t="shared" si="23"/>
        <v>0</v>
      </c>
      <c r="O225" s="13">
        <f t="shared" si="23"/>
        <v>0</v>
      </c>
      <c r="P225" s="49">
        <f t="shared" si="23"/>
        <v>0</v>
      </c>
      <c r="Q225" s="49">
        <f t="shared" si="24"/>
        <v>28080.37</v>
      </c>
      <c r="R225" s="21">
        <f t="shared" si="25"/>
        <v>19458.91</v>
      </c>
    </row>
    <row r="226" spans="1:18" ht="15" x14ac:dyDescent="0.25">
      <c r="A226" s="1" t="s">
        <v>168</v>
      </c>
      <c r="B226" s="1">
        <v>3</v>
      </c>
      <c r="C226" s="1" t="s">
        <v>178</v>
      </c>
      <c r="D226" s="2" t="s">
        <v>786</v>
      </c>
      <c r="F226" s="9">
        <v>253</v>
      </c>
      <c r="G226" s="76">
        <v>7.6641119626791069E-3</v>
      </c>
      <c r="H226" s="13">
        <f t="shared" si="27"/>
        <v>1448.91</v>
      </c>
      <c r="I226" s="14"/>
      <c r="K226" s="20">
        <f t="shared" si="26"/>
        <v>855.84</v>
      </c>
      <c r="L226" s="13">
        <f t="shared" si="23"/>
        <v>0</v>
      </c>
      <c r="M226" s="13">
        <f t="shared" si="23"/>
        <v>0</v>
      </c>
      <c r="N226" s="13">
        <f t="shared" si="23"/>
        <v>0</v>
      </c>
      <c r="O226" s="13">
        <f t="shared" si="23"/>
        <v>0</v>
      </c>
      <c r="P226" s="49">
        <f t="shared" si="23"/>
        <v>0</v>
      </c>
      <c r="Q226" s="49">
        <f t="shared" si="24"/>
        <v>855.84</v>
      </c>
      <c r="R226" s="21">
        <f t="shared" si="25"/>
        <v>593.07000000000005</v>
      </c>
    </row>
    <row r="227" spans="1:18" ht="15.75" thickBot="1" x14ac:dyDescent="0.3">
      <c r="D227" s="2" t="s">
        <v>1223</v>
      </c>
      <c r="F227" s="8">
        <v>33011</v>
      </c>
      <c r="G227" s="77">
        <v>1</v>
      </c>
      <c r="H227" s="13">
        <f>SUM(H216:H226)</f>
        <v>189051.84</v>
      </c>
      <c r="I227" s="14"/>
      <c r="K227" s="20">
        <f t="shared" si="26"/>
        <v>111668.6</v>
      </c>
      <c r="L227" s="13">
        <f t="shared" si="23"/>
        <v>0</v>
      </c>
      <c r="M227" s="13">
        <f t="shared" si="23"/>
        <v>0</v>
      </c>
      <c r="N227" s="13">
        <f t="shared" si="23"/>
        <v>0</v>
      </c>
      <c r="O227" s="13">
        <f t="shared" si="23"/>
        <v>0</v>
      </c>
      <c r="P227" s="49">
        <f t="shared" si="23"/>
        <v>0</v>
      </c>
      <c r="Q227" s="49">
        <f t="shared" si="24"/>
        <v>111668.6</v>
      </c>
      <c r="R227" s="21">
        <f t="shared" si="25"/>
        <v>77383.239999999991</v>
      </c>
    </row>
    <row r="228" spans="1:18" ht="15.75" thickTop="1" x14ac:dyDescent="0.25">
      <c r="A228" s="1" t="s">
        <v>19</v>
      </c>
      <c r="D228" s="2" t="s">
        <v>19</v>
      </c>
      <c r="F228" s="9"/>
      <c r="G228" s="76"/>
      <c r="H228" s="13"/>
      <c r="I228" s="14"/>
      <c r="K228" s="20" t="str">
        <f t="shared" si="26"/>
        <v/>
      </c>
      <c r="L228" s="13" t="str">
        <f t="shared" si="23"/>
        <v/>
      </c>
      <c r="M228" s="13" t="str">
        <f t="shared" si="23"/>
        <v/>
      </c>
      <c r="N228" s="13" t="str">
        <f t="shared" si="23"/>
        <v/>
      </c>
      <c r="O228" s="13" t="str">
        <f t="shared" si="23"/>
        <v/>
      </c>
      <c r="P228" s="49" t="str">
        <f t="shared" si="23"/>
        <v/>
      </c>
      <c r="Q228" s="49" t="str">
        <f t="shared" si="24"/>
        <v/>
      </c>
      <c r="R228" s="21" t="str">
        <f t="shared" si="25"/>
        <v/>
      </c>
    </row>
    <row r="229" spans="1:18" ht="15" x14ac:dyDescent="0.25">
      <c r="A229" s="1" t="s">
        <v>179</v>
      </c>
      <c r="B229" s="1">
        <v>1</v>
      </c>
      <c r="C229" s="1" t="s">
        <v>14</v>
      </c>
      <c r="D229" s="2" t="s">
        <v>787</v>
      </c>
      <c r="F229" s="9">
        <v>20392</v>
      </c>
      <c r="G229" s="76">
        <v>0.30584635690074091</v>
      </c>
      <c r="H229" s="13">
        <f t="shared" si="27"/>
        <v>116783.65</v>
      </c>
      <c r="I229" s="14"/>
      <c r="K229" s="20">
        <f t="shared" si="26"/>
        <v>68981.429999999993</v>
      </c>
      <c r="L229" s="13">
        <f t="shared" ref="L229:P279" si="28">IF($D229="","",ROUND(+L$5*$F229/$F$5,2))</f>
        <v>0</v>
      </c>
      <c r="M229" s="13">
        <f t="shared" si="28"/>
        <v>0</v>
      </c>
      <c r="N229" s="13">
        <f t="shared" si="28"/>
        <v>0</v>
      </c>
      <c r="O229" s="13">
        <f t="shared" si="28"/>
        <v>0</v>
      </c>
      <c r="P229" s="49">
        <f t="shared" si="28"/>
        <v>0</v>
      </c>
      <c r="Q229" s="49">
        <f t="shared" si="24"/>
        <v>68981.429999999993</v>
      </c>
      <c r="R229" s="21">
        <f t="shared" si="25"/>
        <v>47802.22</v>
      </c>
    </row>
    <row r="230" spans="1:18" ht="15" x14ac:dyDescent="0.25">
      <c r="A230" s="1" t="s">
        <v>179</v>
      </c>
      <c r="B230" s="1">
        <v>3</v>
      </c>
      <c r="C230" s="1" t="s">
        <v>370</v>
      </c>
      <c r="D230" s="2" t="s">
        <v>798</v>
      </c>
      <c r="E230" s="1" t="s">
        <v>614</v>
      </c>
      <c r="F230" s="9">
        <v>251</v>
      </c>
      <c r="G230" s="76">
        <v>3.7645858955514893E-3</v>
      </c>
      <c r="H230" s="13">
        <f t="shared" si="27"/>
        <v>1437.46</v>
      </c>
      <c r="I230" s="14"/>
      <c r="K230" s="20">
        <f t="shared" si="26"/>
        <v>849.08</v>
      </c>
      <c r="L230" s="13">
        <f t="shared" si="28"/>
        <v>0</v>
      </c>
      <c r="M230" s="13">
        <f t="shared" si="28"/>
        <v>0</v>
      </c>
      <c r="N230" s="13">
        <f t="shared" si="28"/>
        <v>0</v>
      </c>
      <c r="O230" s="13">
        <f t="shared" si="28"/>
        <v>0</v>
      </c>
      <c r="P230" s="49">
        <f t="shared" si="28"/>
        <v>0</v>
      </c>
      <c r="Q230" s="49">
        <f t="shared" si="24"/>
        <v>849.08</v>
      </c>
      <c r="R230" s="21">
        <f t="shared" si="25"/>
        <v>588.38</v>
      </c>
    </row>
    <row r="231" spans="1:18" ht="15" x14ac:dyDescent="0.25">
      <c r="A231" s="1" t="s">
        <v>179</v>
      </c>
      <c r="B231" s="1">
        <v>3</v>
      </c>
      <c r="C231" s="1" t="s">
        <v>182</v>
      </c>
      <c r="D231" s="2" t="s">
        <v>790</v>
      </c>
      <c r="F231" s="9">
        <v>2682</v>
      </c>
      <c r="G231" s="76">
        <v>4.0225575186729458E-2</v>
      </c>
      <c r="H231" s="13">
        <f t="shared" si="27"/>
        <v>15359.64</v>
      </c>
      <c r="I231" s="14"/>
      <c r="K231" s="20">
        <f t="shared" si="26"/>
        <v>9072.59</v>
      </c>
      <c r="L231" s="13">
        <f t="shared" si="28"/>
        <v>0</v>
      </c>
      <c r="M231" s="13">
        <f t="shared" si="28"/>
        <v>0</v>
      </c>
      <c r="N231" s="13">
        <f t="shared" si="28"/>
        <v>0</v>
      </c>
      <c r="O231" s="13">
        <f t="shared" si="28"/>
        <v>0</v>
      </c>
      <c r="P231" s="49">
        <f t="shared" si="28"/>
        <v>0</v>
      </c>
      <c r="Q231" s="49">
        <f t="shared" si="24"/>
        <v>9072.59</v>
      </c>
      <c r="R231" s="21">
        <f t="shared" si="25"/>
        <v>6287.0499999999993</v>
      </c>
    </row>
    <row r="232" spans="1:18" ht="15" x14ac:dyDescent="0.25">
      <c r="A232" s="1" t="s">
        <v>179</v>
      </c>
      <c r="B232" s="1">
        <v>3</v>
      </c>
      <c r="C232" s="1" t="s">
        <v>183</v>
      </c>
      <c r="D232" s="2" t="s">
        <v>791</v>
      </c>
      <c r="F232" s="9">
        <v>268</v>
      </c>
      <c r="G232" s="76">
        <v>4.0195578486366497E-3</v>
      </c>
      <c r="H232" s="13">
        <f t="shared" si="27"/>
        <v>1534.82</v>
      </c>
      <c r="I232" s="14"/>
      <c r="K232" s="20">
        <f t="shared" si="26"/>
        <v>906.58</v>
      </c>
      <c r="L232" s="13">
        <f t="shared" si="28"/>
        <v>0</v>
      </c>
      <c r="M232" s="13">
        <f t="shared" si="28"/>
        <v>0</v>
      </c>
      <c r="N232" s="13">
        <f t="shared" si="28"/>
        <v>0</v>
      </c>
      <c r="O232" s="13">
        <f t="shared" si="28"/>
        <v>0</v>
      </c>
      <c r="P232" s="49">
        <f t="shared" si="28"/>
        <v>0</v>
      </c>
      <c r="Q232" s="49">
        <f t="shared" si="24"/>
        <v>906.58</v>
      </c>
      <c r="R232" s="21">
        <f t="shared" si="25"/>
        <v>628.2399999999999</v>
      </c>
    </row>
    <row r="233" spans="1:18" ht="15" x14ac:dyDescent="0.25">
      <c r="A233" s="1" t="s">
        <v>179</v>
      </c>
      <c r="B233" s="1">
        <v>3</v>
      </c>
      <c r="C233" s="1" t="s">
        <v>181</v>
      </c>
      <c r="D233" s="2" t="s">
        <v>789</v>
      </c>
      <c r="F233" s="9">
        <v>6157</v>
      </c>
      <c r="G233" s="76">
        <v>9.234484206737259E-2</v>
      </c>
      <c r="H233" s="13">
        <f t="shared" si="27"/>
        <v>35260.74</v>
      </c>
      <c r="I233" s="14"/>
      <c r="K233" s="20">
        <f t="shared" si="26"/>
        <v>20827.71</v>
      </c>
      <c r="L233" s="13">
        <f t="shared" si="28"/>
        <v>0</v>
      </c>
      <c r="M233" s="13">
        <f t="shared" si="28"/>
        <v>0</v>
      </c>
      <c r="N233" s="13">
        <f t="shared" si="28"/>
        <v>0</v>
      </c>
      <c r="O233" s="13">
        <f t="shared" si="28"/>
        <v>0</v>
      </c>
      <c r="P233" s="49">
        <f t="shared" si="28"/>
        <v>0</v>
      </c>
      <c r="Q233" s="49">
        <f t="shared" si="24"/>
        <v>20827.71</v>
      </c>
      <c r="R233" s="21">
        <f t="shared" si="25"/>
        <v>14433.029999999999</v>
      </c>
    </row>
    <row r="234" spans="1:18" ht="15" x14ac:dyDescent="0.25">
      <c r="A234" s="1" t="s">
        <v>179</v>
      </c>
      <c r="B234" s="1">
        <v>3</v>
      </c>
      <c r="C234" s="1" t="s">
        <v>184</v>
      </c>
      <c r="D234" s="2" t="s">
        <v>792</v>
      </c>
      <c r="F234" s="9">
        <v>1516</v>
      </c>
      <c r="G234" s="76">
        <v>2.2737498875123736E-2</v>
      </c>
      <c r="H234" s="13">
        <f t="shared" si="27"/>
        <v>8682.0300000000007</v>
      </c>
      <c r="I234" s="14"/>
      <c r="K234" s="20">
        <f t="shared" si="26"/>
        <v>5128.28</v>
      </c>
      <c r="L234" s="13">
        <f t="shared" si="28"/>
        <v>0</v>
      </c>
      <c r="M234" s="13">
        <f t="shared" si="28"/>
        <v>0</v>
      </c>
      <c r="N234" s="13">
        <f t="shared" si="28"/>
        <v>0</v>
      </c>
      <c r="O234" s="13">
        <f t="shared" si="28"/>
        <v>0</v>
      </c>
      <c r="P234" s="49">
        <f t="shared" si="28"/>
        <v>0</v>
      </c>
      <c r="Q234" s="49">
        <f t="shared" si="24"/>
        <v>5128.28</v>
      </c>
      <c r="R234" s="21">
        <f t="shared" si="25"/>
        <v>3553.7500000000009</v>
      </c>
    </row>
    <row r="235" spans="1:18" ht="15" x14ac:dyDescent="0.25">
      <c r="A235" s="1" t="s">
        <v>179</v>
      </c>
      <c r="B235" s="1">
        <v>3</v>
      </c>
      <c r="C235" s="1" t="s">
        <v>180</v>
      </c>
      <c r="D235" s="2" t="s">
        <v>788</v>
      </c>
      <c r="F235" s="9">
        <v>28310</v>
      </c>
      <c r="G235" s="76">
        <v>0.42460329363769983</v>
      </c>
      <c r="H235" s="13">
        <f t="shared" si="27"/>
        <v>162129.51999999999</v>
      </c>
      <c r="I235" s="14"/>
      <c r="K235" s="20">
        <f t="shared" si="26"/>
        <v>95766.2</v>
      </c>
      <c r="L235" s="13">
        <f t="shared" si="28"/>
        <v>0</v>
      </c>
      <c r="M235" s="13">
        <f t="shared" si="28"/>
        <v>0</v>
      </c>
      <c r="N235" s="13">
        <f t="shared" si="28"/>
        <v>0</v>
      </c>
      <c r="O235" s="13">
        <f t="shared" si="28"/>
        <v>0</v>
      </c>
      <c r="P235" s="49">
        <f t="shared" si="28"/>
        <v>0</v>
      </c>
      <c r="Q235" s="49">
        <f t="shared" si="24"/>
        <v>95766.2</v>
      </c>
      <c r="R235" s="21">
        <f t="shared" si="25"/>
        <v>66363.319999999992</v>
      </c>
    </row>
    <row r="236" spans="1:18" ht="15" x14ac:dyDescent="0.25">
      <c r="A236" s="1" t="s">
        <v>179</v>
      </c>
      <c r="B236" s="1">
        <v>3</v>
      </c>
      <c r="C236" s="1" t="s">
        <v>185</v>
      </c>
      <c r="D236" s="2" t="s">
        <v>793</v>
      </c>
      <c r="F236" s="9">
        <v>494</v>
      </c>
      <c r="G236" s="76">
        <v>7.409184989651138E-3</v>
      </c>
      <c r="H236" s="13">
        <f t="shared" si="27"/>
        <v>2829.11</v>
      </c>
      <c r="I236" s="14"/>
      <c r="K236" s="20">
        <f t="shared" si="26"/>
        <v>1671.09</v>
      </c>
      <c r="L236" s="13">
        <f t="shared" si="28"/>
        <v>0</v>
      </c>
      <c r="M236" s="13">
        <f t="shared" si="28"/>
        <v>0</v>
      </c>
      <c r="N236" s="13">
        <f t="shared" si="28"/>
        <v>0</v>
      </c>
      <c r="O236" s="13">
        <f t="shared" si="28"/>
        <v>0</v>
      </c>
      <c r="P236" s="49">
        <f t="shared" si="28"/>
        <v>0</v>
      </c>
      <c r="Q236" s="49">
        <f t="shared" si="24"/>
        <v>1671.09</v>
      </c>
      <c r="R236" s="21">
        <f t="shared" si="25"/>
        <v>1158.0200000000002</v>
      </c>
    </row>
    <row r="237" spans="1:18" ht="15" x14ac:dyDescent="0.25">
      <c r="A237" s="1" t="s">
        <v>179</v>
      </c>
      <c r="B237" s="1">
        <v>3</v>
      </c>
      <c r="C237" s="1" t="s">
        <v>186</v>
      </c>
      <c r="D237" s="2" t="s">
        <v>794</v>
      </c>
      <c r="F237" s="9">
        <v>918</v>
      </c>
      <c r="G237" s="76">
        <v>1.3768485466598673E-2</v>
      </c>
      <c r="H237" s="13">
        <f t="shared" si="27"/>
        <v>5257.33</v>
      </c>
      <c r="I237" s="14"/>
      <c r="K237" s="20">
        <f t="shared" si="26"/>
        <v>3105.38</v>
      </c>
      <c r="L237" s="13">
        <f t="shared" si="28"/>
        <v>0</v>
      </c>
      <c r="M237" s="13">
        <f t="shared" si="28"/>
        <v>0</v>
      </c>
      <c r="N237" s="13">
        <f t="shared" si="28"/>
        <v>0</v>
      </c>
      <c r="O237" s="13">
        <f t="shared" si="28"/>
        <v>0</v>
      </c>
      <c r="P237" s="49">
        <f t="shared" si="28"/>
        <v>0</v>
      </c>
      <c r="Q237" s="49">
        <f t="shared" si="24"/>
        <v>3105.38</v>
      </c>
      <c r="R237" s="21">
        <f t="shared" si="25"/>
        <v>2151.9499999999998</v>
      </c>
    </row>
    <row r="238" spans="1:18" ht="15" x14ac:dyDescent="0.25">
      <c r="A238" s="1" t="s">
        <v>179</v>
      </c>
      <c r="B238" s="1">
        <v>3</v>
      </c>
      <c r="C238" s="1" t="s">
        <v>187</v>
      </c>
      <c r="D238" s="2" t="s">
        <v>795</v>
      </c>
      <c r="F238" s="9">
        <v>1075</v>
      </c>
      <c r="G238" s="76">
        <v>1.6123226445091041E-2</v>
      </c>
      <c r="H238" s="13">
        <f t="shared" si="27"/>
        <v>6156.45</v>
      </c>
      <c r="I238" s="14"/>
      <c r="K238" s="20">
        <f t="shared" si="26"/>
        <v>3636.48</v>
      </c>
      <c r="L238" s="13">
        <f t="shared" si="28"/>
        <v>0</v>
      </c>
      <c r="M238" s="13">
        <f t="shared" si="28"/>
        <v>0</v>
      </c>
      <c r="N238" s="13">
        <f t="shared" si="28"/>
        <v>0</v>
      </c>
      <c r="O238" s="13">
        <f t="shared" si="28"/>
        <v>0</v>
      </c>
      <c r="P238" s="49">
        <f t="shared" si="28"/>
        <v>0</v>
      </c>
      <c r="Q238" s="49">
        <f t="shared" si="24"/>
        <v>3636.48</v>
      </c>
      <c r="R238" s="21">
        <f t="shared" si="25"/>
        <v>2519.9699999999998</v>
      </c>
    </row>
    <row r="239" spans="1:18" ht="15" x14ac:dyDescent="0.25">
      <c r="A239" s="1" t="s">
        <v>179</v>
      </c>
      <c r="B239" s="1">
        <v>3</v>
      </c>
      <c r="C239" s="1" t="s">
        <v>188</v>
      </c>
      <c r="D239" s="2" t="s">
        <v>796</v>
      </c>
      <c r="F239" s="9">
        <v>3821</v>
      </c>
      <c r="G239" s="76">
        <v>5.730869604343522E-2</v>
      </c>
      <c r="H239" s="13">
        <f t="shared" si="27"/>
        <v>21882.62</v>
      </c>
      <c r="I239" s="14"/>
      <c r="K239" s="20">
        <f t="shared" si="26"/>
        <v>12925.56</v>
      </c>
      <c r="L239" s="13">
        <f t="shared" si="28"/>
        <v>0</v>
      </c>
      <c r="M239" s="13">
        <f t="shared" si="28"/>
        <v>0</v>
      </c>
      <c r="N239" s="13">
        <f t="shared" si="28"/>
        <v>0</v>
      </c>
      <c r="O239" s="13">
        <f t="shared" si="28"/>
        <v>0</v>
      </c>
      <c r="P239" s="49">
        <f t="shared" si="28"/>
        <v>0</v>
      </c>
      <c r="Q239" s="49">
        <f t="shared" si="24"/>
        <v>12925.56</v>
      </c>
      <c r="R239" s="21">
        <f t="shared" si="25"/>
        <v>8957.06</v>
      </c>
    </row>
    <row r="240" spans="1:18" ht="15" x14ac:dyDescent="0.25">
      <c r="A240" s="1" t="s">
        <v>179</v>
      </c>
      <c r="B240" s="1">
        <v>3</v>
      </c>
      <c r="C240" s="1" t="s">
        <v>189</v>
      </c>
      <c r="D240" s="2" t="s">
        <v>797</v>
      </c>
      <c r="F240" s="9">
        <v>790</v>
      </c>
      <c r="G240" s="76">
        <v>1.184869664336923E-2</v>
      </c>
      <c r="H240" s="13">
        <f t="shared" si="27"/>
        <v>4524.28</v>
      </c>
      <c r="I240" s="14"/>
      <c r="K240" s="20">
        <f t="shared" si="26"/>
        <v>2672.39</v>
      </c>
      <c r="L240" s="13">
        <f t="shared" si="28"/>
        <v>0</v>
      </c>
      <c r="M240" s="13">
        <f t="shared" si="28"/>
        <v>0</v>
      </c>
      <c r="N240" s="13">
        <f t="shared" si="28"/>
        <v>0</v>
      </c>
      <c r="O240" s="13">
        <f t="shared" si="28"/>
        <v>0</v>
      </c>
      <c r="P240" s="49">
        <f t="shared" si="28"/>
        <v>0</v>
      </c>
      <c r="Q240" s="49">
        <f t="shared" si="24"/>
        <v>2672.39</v>
      </c>
      <c r="R240" s="21">
        <f t="shared" si="25"/>
        <v>1851.8899999999999</v>
      </c>
    </row>
    <row r="241" spans="1:18" ht="15.75" thickBot="1" x14ac:dyDescent="0.3">
      <c r="D241" s="2" t="s">
        <v>1223</v>
      </c>
      <c r="F241" s="8">
        <v>66674</v>
      </c>
      <c r="G241" s="77">
        <v>1</v>
      </c>
      <c r="H241" s="13">
        <f>SUM(H229:H240)</f>
        <v>381837.65</v>
      </c>
      <c r="I241" s="14"/>
      <c r="K241" s="20">
        <f t="shared" si="26"/>
        <v>225542.76</v>
      </c>
      <c r="L241" s="13">
        <f t="shared" si="28"/>
        <v>0</v>
      </c>
      <c r="M241" s="13">
        <f t="shared" si="28"/>
        <v>0</v>
      </c>
      <c r="N241" s="13">
        <f t="shared" si="28"/>
        <v>0</v>
      </c>
      <c r="O241" s="13">
        <f t="shared" si="28"/>
        <v>0</v>
      </c>
      <c r="P241" s="49">
        <f t="shared" si="28"/>
        <v>0</v>
      </c>
      <c r="Q241" s="49">
        <f t="shared" si="24"/>
        <v>225542.76</v>
      </c>
      <c r="R241" s="21">
        <f t="shared" si="25"/>
        <v>156294.89000000001</v>
      </c>
    </row>
    <row r="242" spans="1:18" ht="15.75" thickTop="1" x14ac:dyDescent="0.25">
      <c r="A242" s="1" t="s">
        <v>19</v>
      </c>
      <c r="D242" s="2" t="s">
        <v>19</v>
      </c>
      <c r="F242" s="9"/>
      <c r="G242" s="76"/>
      <c r="H242" s="13"/>
      <c r="I242" s="14"/>
      <c r="K242" s="20" t="str">
        <f t="shared" si="26"/>
        <v/>
      </c>
      <c r="L242" s="13" t="str">
        <f t="shared" si="28"/>
        <v/>
      </c>
      <c r="M242" s="13" t="str">
        <f t="shared" si="28"/>
        <v/>
      </c>
      <c r="N242" s="13" t="str">
        <f t="shared" si="28"/>
        <v/>
      </c>
      <c r="O242" s="13" t="str">
        <f t="shared" si="28"/>
        <v/>
      </c>
      <c r="P242" s="49" t="str">
        <f t="shared" si="28"/>
        <v/>
      </c>
      <c r="Q242" s="49" t="str">
        <f t="shared" si="24"/>
        <v/>
      </c>
      <c r="R242" s="21" t="str">
        <f t="shared" si="25"/>
        <v/>
      </c>
    </row>
    <row r="243" spans="1:18" ht="15" x14ac:dyDescent="0.25">
      <c r="A243" s="1" t="s">
        <v>190</v>
      </c>
      <c r="B243" s="1">
        <v>1</v>
      </c>
      <c r="C243" s="1" t="s">
        <v>14</v>
      </c>
      <c r="D243" s="2" t="s">
        <v>799</v>
      </c>
      <c r="F243" s="9">
        <v>18953</v>
      </c>
      <c r="G243" s="76">
        <v>0.61529721131058668</v>
      </c>
      <c r="H243" s="13">
        <f t="shared" si="27"/>
        <v>108542.59</v>
      </c>
      <c r="I243" s="14"/>
      <c r="K243" s="20">
        <f t="shared" si="26"/>
        <v>64113.63</v>
      </c>
      <c r="L243" s="13">
        <f t="shared" si="28"/>
        <v>0</v>
      </c>
      <c r="M243" s="13">
        <f t="shared" si="28"/>
        <v>0</v>
      </c>
      <c r="N243" s="13">
        <f t="shared" si="28"/>
        <v>0</v>
      </c>
      <c r="O243" s="13">
        <f t="shared" si="28"/>
        <v>0</v>
      </c>
      <c r="P243" s="49">
        <f t="shared" si="28"/>
        <v>0</v>
      </c>
      <c r="Q243" s="49">
        <f t="shared" si="24"/>
        <v>64113.63</v>
      </c>
      <c r="R243" s="21">
        <f t="shared" si="25"/>
        <v>44428.959999999999</v>
      </c>
    </row>
    <row r="244" spans="1:18" ht="15" x14ac:dyDescent="0.25">
      <c r="A244" s="1" t="s">
        <v>190</v>
      </c>
      <c r="B244" s="1">
        <v>3</v>
      </c>
      <c r="C244" s="1" t="s">
        <v>193</v>
      </c>
      <c r="D244" s="2" t="s">
        <v>802</v>
      </c>
      <c r="F244" s="9">
        <v>2289</v>
      </c>
      <c r="G244" s="76">
        <v>7.4310943739246182E-2</v>
      </c>
      <c r="H244" s="13">
        <f t="shared" si="27"/>
        <v>13108.95</v>
      </c>
      <c r="I244" s="14"/>
      <c r="K244" s="20">
        <f t="shared" si="26"/>
        <v>7743.16</v>
      </c>
      <c r="L244" s="13">
        <f t="shared" si="28"/>
        <v>0</v>
      </c>
      <c r="M244" s="13">
        <f t="shared" si="28"/>
        <v>0</v>
      </c>
      <c r="N244" s="13">
        <f t="shared" si="28"/>
        <v>0</v>
      </c>
      <c r="O244" s="13">
        <f t="shared" si="28"/>
        <v>0</v>
      </c>
      <c r="P244" s="49">
        <f t="shared" si="28"/>
        <v>0</v>
      </c>
      <c r="Q244" s="49">
        <f t="shared" si="24"/>
        <v>7743.16</v>
      </c>
      <c r="R244" s="21">
        <f t="shared" si="25"/>
        <v>5365.7900000000009</v>
      </c>
    </row>
    <row r="245" spans="1:18" ht="15" x14ac:dyDescent="0.25">
      <c r="A245" s="1" t="s">
        <v>190</v>
      </c>
      <c r="B245" s="1">
        <v>3</v>
      </c>
      <c r="C245" s="1" t="s">
        <v>192</v>
      </c>
      <c r="D245" s="2" t="s">
        <v>801</v>
      </c>
      <c r="F245" s="9">
        <v>1983</v>
      </c>
      <c r="G245" s="76">
        <v>6.4376846411063851E-2</v>
      </c>
      <c r="H245" s="13">
        <f t="shared" si="27"/>
        <v>11356.51</v>
      </c>
      <c r="I245" s="14"/>
      <c r="K245" s="20">
        <f t="shared" si="26"/>
        <v>6708.03</v>
      </c>
      <c r="L245" s="13">
        <f t="shared" si="28"/>
        <v>0</v>
      </c>
      <c r="M245" s="13">
        <f t="shared" si="28"/>
        <v>0</v>
      </c>
      <c r="N245" s="13">
        <f t="shared" si="28"/>
        <v>0</v>
      </c>
      <c r="O245" s="13">
        <f t="shared" si="28"/>
        <v>0</v>
      </c>
      <c r="P245" s="49">
        <f t="shared" si="28"/>
        <v>0</v>
      </c>
      <c r="Q245" s="49">
        <f t="shared" si="24"/>
        <v>6708.03</v>
      </c>
      <c r="R245" s="21">
        <f t="shared" si="25"/>
        <v>4648.4800000000005</v>
      </c>
    </row>
    <row r="246" spans="1:18" ht="15" x14ac:dyDescent="0.25">
      <c r="A246" s="1" t="s">
        <v>190</v>
      </c>
      <c r="B246" s="1">
        <v>3</v>
      </c>
      <c r="C246" s="1" t="s">
        <v>191</v>
      </c>
      <c r="D246" s="2" t="s">
        <v>800</v>
      </c>
      <c r="F246" s="9">
        <v>5133</v>
      </c>
      <c r="G246" s="76">
        <v>0.1666396130247054</v>
      </c>
      <c r="H246" s="13">
        <f t="shared" si="27"/>
        <v>29396.36</v>
      </c>
      <c r="I246" s="14"/>
      <c r="K246" s="20">
        <f t="shared" si="26"/>
        <v>17363.759999999998</v>
      </c>
      <c r="L246" s="13">
        <f t="shared" si="28"/>
        <v>0</v>
      </c>
      <c r="M246" s="13">
        <f t="shared" si="28"/>
        <v>0</v>
      </c>
      <c r="N246" s="13">
        <f t="shared" si="28"/>
        <v>0</v>
      </c>
      <c r="O246" s="13">
        <f t="shared" si="28"/>
        <v>0</v>
      </c>
      <c r="P246" s="49">
        <f t="shared" si="28"/>
        <v>0</v>
      </c>
      <c r="Q246" s="49">
        <f t="shared" si="24"/>
        <v>17363.759999999998</v>
      </c>
      <c r="R246" s="21">
        <f t="shared" si="25"/>
        <v>12032.600000000002</v>
      </c>
    </row>
    <row r="247" spans="1:18" ht="15" x14ac:dyDescent="0.25">
      <c r="A247" s="1" t="s">
        <v>190</v>
      </c>
      <c r="B247" s="1">
        <v>3</v>
      </c>
      <c r="C247" s="1" t="s">
        <v>194</v>
      </c>
      <c r="D247" s="2" t="s">
        <v>803</v>
      </c>
      <c r="F247" s="9">
        <v>625</v>
      </c>
      <c r="G247" s="76">
        <v>2.029023147096062E-2</v>
      </c>
      <c r="H247" s="13">
        <f t="shared" si="27"/>
        <v>3579.33</v>
      </c>
      <c r="I247" s="14"/>
      <c r="K247" s="20">
        <f t="shared" si="26"/>
        <v>2114.23</v>
      </c>
      <c r="L247" s="13">
        <f t="shared" si="28"/>
        <v>0</v>
      </c>
      <c r="M247" s="13">
        <f t="shared" si="28"/>
        <v>0</v>
      </c>
      <c r="N247" s="13">
        <f t="shared" si="28"/>
        <v>0</v>
      </c>
      <c r="O247" s="13">
        <f t="shared" si="28"/>
        <v>0</v>
      </c>
      <c r="P247" s="49">
        <f t="shared" si="28"/>
        <v>0</v>
      </c>
      <c r="Q247" s="49">
        <f t="shared" si="24"/>
        <v>2114.23</v>
      </c>
      <c r="R247" s="21">
        <f t="shared" si="25"/>
        <v>1465.1</v>
      </c>
    </row>
    <row r="248" spans="1:18" ht="15" x14ac:dyDescent="0.25">
      <c r="A248" s="1" t="s">
        <v>190</v>
      </c>
      <c r="B248" s="1">
        <v>3</v>
      </c>
      <c r="C248" s="1" t="s">
        <v>195</v>
      </c>
      <c r="D248" s="2" t="s">
        <v>804</v>
      </c>
      <c r="F248" s="9">
        <v>159</v>
      </c>
      <c r="G248" s="76">
        <v>5.1618348862123818E-3</v>
      </c>
      <c r="H248" s="13">
        <f t="shared" si="27"/>
        <v>910.58</v>
      </c>
      <c r="I248" s="14"/>
      <c r="K248" s="20">
        <f t="shared" si="26"/>
        <v>537.86</v>
      </c>
      <c r="L248" s="13">
        <f t="shared" si="28"/>
        <v>0</v>
      </c>
      <c r="M248" s="13">
        <f t="shared" si="28"/>
        <v>0</v>
      </c>
      <c r="N248" s="13">
        <f t="shared" si="28"/>
        <v>0</v>
      </c>
      <c r="O248" s="13">
        <f t="shared" si="28"/>
        <v>0</v>
      </c>
      <c r="P248" s="49">
        <f t="shared" si="28"/>
        <v>0</v>
      </c>
      <c r="Q248" s="49">
        <f t="shared" si="24"/>
        <v>537.86</v>
      </c>
      <c r="R248" s="21">
        <f t="shared" si="25"/>
        <v>372.72</v>
      </c>
    </row>
    <row r="249" spans="1:18" ht="15" x14ac:dyDescent="0.25">
      <c r="A249" s="1" t="s">
        <v>190</v>
      </c>
      <c r="B249" s="1">
        <v>3</v>
      </c>
      <c r="C249" s="1" t="s">
        <v>196</v>
      </c>
      <c r="D249" s="2" t="s">
        <v>805</v>
      </c>
      <c r="F249" s="9">
        <v>268</v>
      </c>
      <c r="G249" s="76">
        <v>8.7004512547479134E-3</v>
      </c>
      <c r="H249" s="13">
        <f t="shared" si="27"/>
        <v>1534.82</v>
      </c>
      <c r="I249" s="14"/>
      <c r="K249" s="20">
        <f t="shared" si="26"/>
        <v>906.58</v>
      </c>
      <c r="L249" s="13">
        <f t="shared" si="28"/>
        <v>0</v>
      </c>
      <c r="M249" s="13">
        <f t="shared" si="28"/>
        <v>0</v>
      </c>
      <c r="N249" s="13">
        <f t="shared" si="28"/>
        <v>0</v>
      </c>
      <c r="O249" s="13">
        <f t="shared" si="28"/>
        <v>0</v>
      </c>
      <c r="P249" s="49">
        <f t="shared" si="28"/>
        <v>0</v>
      </c>
      <c r="Q249" s="49">
        <f t="shared" si="24"/>
        <v>906.58</v>
      </c>
      <c r="R249" s="21">
        <f t="shared" si="25"/>
        <v>628.2399999999999</v>
      </c>
    </row>
    <row r="250" spans="1:18" ht="15" x14ac:dyDescent="0.25">
      <c r="A250" s="1" t="s">
        <v>190</v>
      </c>
      <c r="B250" s="1">
        <v>3</v>
      </c>
      <c r="C250" s="1" t="s">
        <v>197</v>
      </c>
      <c r="D250" s="2" t="s">
        <v>806</v>
      </c>
      <c r="F250" s="9">
        <v>1393</v>
      </c>
      <c r="G250" s="76">
        <v>4.5222867902477031E-2</v>
      </c>
      <c r="H250" s="13">
        <f t="shared" si="27"/>
        <v>7977.62</v>
      </c>
      <c r="I250" s="14"/>
      <c r="K250" s="20">
        <f t="shared" si="26"/>
        <v>4712.2</v>
      </c>
      <c r="L250" s="13">
        <f t="shared" si="28"/>
        <v>0</v>
      </c>
      <c r="M250" s="13">
        <f t="shared" si="28"/>
        <v>0</v>
      </c>
      <c r="N250" s="13">
        <f t="shared" si="28"/>
        <v>0</v>
      </c>
      <c r="O250" s="13">
        <f t="shared" si="28"/>
        <v>0</v>
      </c>
      <c r="P250" s="49">
        <f t="shared" si="28"/>
        <v>0</v>
      </c>
      <c r="Q250" s="49">
        <f t="shared" si="24"/>
        <v>4712.2</v>
      </c>
      <c r="R250" s="21">
        <f t="shared" si="25"/>
        <v>3265.42</v>
      </c>
    </row>
    <row r="251" spans="1:18" ht="15.75" thickBot="1" x14ac:dyDescent="0.3">
      <c r="D251" s="2" t="s">
        <v>1223</v>
      </c>
      <c r="F251" s="8">
        <v>30803</v>
      </c>
      <c r="G251" s="77">
        <v>1.0000000000000002</v>
      </c>
      <c r="H251" s="13">
        <f>SUM(H243:H250)</f>
        <v>176406.75999999995</v>
      </c>
      <c r="I251" s="14"/>
      <c r="K251" s="20">
        <f t="shared" si="26"/>
        <v>104199.44</v>
      </c>
      <c r="L251" s="13">
        <f t="shared" si="28"/>
        <v>0</v>
      </c>
      <c r="M251" s="13">
        <f t="shared" si="28"/>
        <v>0</v>
      </c>
      <c r="N251" s="13">
        <f t="shared" si="28"/>
        <v>0</v>
      </c>
      <c r="O251" s="13">
        <f t="shared" si="28"/>
        <v>0</v>
      </c>
      <c r="P251" s="49">
        <f t="shared" si="28"/>
        <v>0</v>
      </c>
      <c r="Q251" s="49">
        <f t="shared" si="24"/>
        <v>104199.44</v>
      </c>
      <c r="R251" s="21">
        <f t="shared" si="25"/>
        <v>72207.319999999949</v>
      </c>
    </row>
    <row r="252" spans="1:18" ht="15.75" thickTop="1" x14ac:dyDescent="0.25">
      <c r="A252" s="1" t="s">
        <v>19</v>
      </c>
      <c r="D252" s="2" t="s">
        <v>19</v>
      </c>
      <c r="F252" s="9"/>
      <c r="G252" s="76"/>
      <c r="H252" s="13"/>
      <c r="I252" s="14"/>
      <c r="K252" s="20" t="str">
        <f t="shared" si="26"/>
        <v/>
      </c>
      <c r="L252" s="13" t="str">
        <f t="shared" si="28"/>
        <v/>
      </c>
      <c r="M252" s="13" t="str">
        <f t="shared" si="28"/>
        <v/>
      </c>
      <c r="N252" s="13" t="str">
        <f t="shared" si="28"/>
        <v/>
      </c>
      <c r="O252" s="13" t="str">
        <f t="shared" si="28"/>
        <v/>
      </c>
      <c r="P252" s="49" t="str">
        <f t="shared" si="28"/>
        <v/>
      </c>
      <c r="Q252" s="49" t="str">
        <f t="shared" si="24"/>
        <v/>
      </c>
      <c r="R252" s="21" t="str">
        <f t="shared" si="25"/>
        <v/>
      </c>
    </row>
    <row r="253" spans="1:18" ht="15" x14ac:dyDescent="0.25">
      <c r="A253" s="1" t="s">
        <v>198</v>
      </c>
      <c r="B253" s="1">
        <v>1</v>
      </c>
      <c r="C253" s="1" t="s">
        <v>14</v>
      </c>
      <c r="D253" s="2" t="s">
        <v>807</v>
      </c>
      <c r="F253" s="9">
        <v>19975</v>
      </c>
      <c r="G253" s="76">
        <f>+F253/$F$262</f>
        <v>5.7487473630589377E-2</v>
      </c>
      <c r="H253" s="13">
        <f t="shared" si="27"/>
        <v>114395.52</v>
      </c>
      <c r="I253" s="14" t="s">
        <v>1226</v>
      </c>
      <c r="J253" s="122"/>
      <c r="K253" s="20">
        <f t="shared" si="26"/>
        <v>67570.820000000007</v>
      </c>
      <c r="L253" s="13">
        <f t="shared" si="28"/>
        <v>0</v>
      </c>
      <c r="M253" s="13">
        <f t="shared" si="28"/>
        <v>0</v>
      </c>
      <c r="N253" s="13">
        <f t="shared" si="28"/>
        <v>0</v>
      </c>
      <c r="O253" s="13">
        <f t="shared" si="28"/>
        <v>0</v>
      </c>
      <c r="P253" s="49">
        <f t="shared" si="28"/>
        <v>0</v>
      </c>
      <c r="Q253" s="49">
        <f t="shared" si="24"/>
        <v>67570.820000000007</v>
      </c>
      <c r="R253" s="21">
        <f t="shared" si="25"/>
        <v>46824.7</v>
      </c>
    </row>
    <row r="254" spans="1:18" ht="15" x14ac:dyDescent="0.25">
      <c r="A254" s="1" t="s">
        <v>198</v>
      </c>
      <c r="B254" s="1">
        <v>3</v>
      </c>
      <c r="C254" s="1" t="s">
        <v>201</v>
      </c>
      <c r="D254" s="2" t="s">
        <v>810</v>
      </c>
      <c r="F254" s="9">
        <v>1515</v>
      </c>
      <c r="G254" s="76">
        <f t="shared" ref="G254:G262" si="29">+F254/$F$262</f>
        <v>4.3601262853738632E-3</v>
      </c>
      <c r="H254" s="13">
        <f t="shared" si="27"/>
        <v>8676.31</v>
      </c>
      <c r="I254" s="14"/>
      <c r="J254" s="122"/>
      <c r="K254" s="20">
        <f t="shared" si="26"/>
        <v>5124.8999999999996</v>
      </c>
      <c r="L254" s="13">
        <f t="shared" si="28"/>
        <v>0</v>
      </c>
      <c r="M254" s="13">
        <f t="shared" si="28"/>
        <v>0</v>
      </c>
      <c r="N254" s="13">
        <f t="shared" si="28"/>
        <v>0</v>
      </c>
      <c r="O254" s="13">
        <f t="shared" si="28"/>
        <v>0</v>
      </c>
      <c r="P254" s="49">
        <f t="shared" si="28"/>
        <v>0</v>
      </c>
      <c r="Q254" s="49">
        <f t="shared" si="24"/>
        <v>5124.8999999999996</v>
      </c>
      <c r="R254" s="21">
        <f t="shared" si="25"/>
        <v>3551.41</v>
      </c>
    </row>
    <row r="255" spans="1:18" ht="15" x14ac:dyDescent="0.25">
      <c r="A255" s="1" t="s">
        <v>198</v>
      </c>
      <c r="B255" s="1">
        <v>3</v>
      </c>
      <c r="C255" s="1" t="s">
        <v>202</v>
      </c>
      <c r="D255" s="2" t="s">
        <v>811</v>
      </c>
      <c r="F255" s="9">
        <v>712</v>
      </c>
      <c r="G255" s="76">
        <f t="shared" si="29"/>
        <v>2.0491154555684426E-3</v>
      </c>
      <c r="H255" s="13">
        <f t="shared" si="27"/>
        <v>4077.58</v>
      </c>
      <c r="I255" s="14"/>
      <c r="J255" s="122"/>
      <c r="K255" s="20">
        <f t="shared" si="26"/>
        <v>2408.5300000000002</v>
      </c>
      <c r="L255" s="13">
        <f t="shared" si="28"/>
        <v>0</v>
      </c>
      <c r="M255" s="13">
        <f t="shared" si="28"/>
        <v>0</v>
      </c>
      <c r="N255" s="13">
        <f t="shared" si="28"/>
        <v>0</v>
      </c>
      <c r="O255" s="13">
        <f t="shared" si="28"/>
        <v>0</v>
      </c>
      <c r="P255" s="49">
        <f t="shared" si="28"/>
        <v>0</v>
      </c>
      <c r="Q255" s="49">
        <f t="shared" si="24"/>
        <v>2408.5300000000002</v>
      </c>
      <c r="R255" s="21">
        <f t="shared" si="25"/>
        <v>1669.0499999999997</v>
      </c>
    </row>
    <row r="256" spans="1:18" ht="15" x14ac:dyDescent="0.25">
      <c r="A256" s="1" t="s">
        <v>198</v>
      </c>
      <c r="B256" s="1">
        <v>3</v>
      </c>
      <c r="C256" s="1" t="s">
        <v>199</v>
      </c>
      <c r="D256" s="2" t="s">
        <v>808</v>
      </c>
      <c r="F256" s="9">
        <v>99757</v>
      </c>
      <c r="G256" s="76">
        <f t="shared" si="29"/>
        <v>0.28709776755778249</v>
      </c>
      <c r="H256" s="13">
        <f t="shared" si="27"/>
        <v>571301.81000000006</v>
      </c>
      <c r="I256" s="14"/>
      <c r="J256" s="122"/>
      <c r="K256" s="20">
        <f t="shared" si="26"/>
        <v>337454.92</v>
      </c>
      <c r="L256" s="13">
        <f t="shared" si="28"/>
        <v>0</v>
      </c>
      <c r="M256" s="13">
        <f t="shared" si="28"/>
        <v>0</v>
      </c>
      <c r="N256" s="13">
        <f t="shared" si="28"/>
        <v>0</v>
      </c>
      <c r="O256" s="13">
        <f t="shared" si="28"/>
        <v>0</v>
      </c>
      <c r="P256" s="49">
        <f t="shared" si="28"/>
        <v>0</v>
      </c>
      <c r="Q256" s="49">
        <f t="shared" si="24"/>
        <v>337454.92</v>
      </c>
      <c r="R256" s="21">
        <f t="shared" si="25"/>
        <v>233846.89000000007</v>
      </c>
    </row>
    <row r="257" spans="1:18" ht="15" x14ac:dyDescent="0.25">
      <c r="A257" s="1" t="s">
        <v>198</v>
      </c>
      <c r="B257" s="1">
        <v>3</v>
      </c>
      <c r="C257" s="1" t="s">
        <v>203</v>
      </c>
      <c r="D257" s="2" t="s">
        <v>812</v>
      </c>
      <c r="F257" s="9">
        <v>5301</v>
      </c>
      <c r="G257" s="76">
        <f t="shared" si="29"/>
        <v>1.5256125042090328E-2</v>
      </c>
      <c r="H257" s="13">
        <f t="shared" si="27"/>
        <v>30358.48</v>
      </c>
      <c r="I257" s="14"/>
      <c r="J257" s="122"/>
      <c r="K257" s="20">
        <f t="shared" si="26"/>
        <v>17932.060000000001</v>
      </c>
      <c r="L257" s="13">
        <f t="shared" si="28"/>
        <v>0</v>
      </c>
      <c r="M257" s="13">
        <f t="shared" si="28"/>
        <v>0</v>
      </c>
      <c r="N257" s="13">
        <f t="shared" si="28"/>
        <v>0</v>
      </c>
      <c r="O257" s="13">
        <f t="shared" si="28"/>
        <v>0</v>
      </c>
      <c r="P257" s="49">
        <f t="shared" si="28"/>
        <v>0</v>
      </c>
      <c r="Q257" s="49">
        <f t="shared" si="24"/>
        <v>17932.060000000001</v>
      </c>
      <c r="R257" s="21">
        <f t="shared" si="25"/>
        <v>12426.419999999998</v>
      </c>
    </row>
    <row r="258" spans="1:18" ht="15" x14ac:dyDescent="0.25">
      <c r="A258" s="1" t="s">
        <v>198</v>
      </c>
      <c r="B258" s="1">
        <v>3</v>
      </c>
      <c r="C258" s="1" t="s">
        <v>204</v>
      </c>
      <c r="D258" s="2" t="s">
        <v>813</v>
      </c>
      <c r="F258" s="9">
        <v>98977</v>
      </c>
      <c r="G258" s="76">
        <f t="shared" si="29"/>
        <v>0.28485295006432265</v>
      </c>
      <c r="H258" s="13">
        <f t="shared" si="27"/>
        <v>566834.80000000005</v>
      </c>
      <c r="I258" s="14"/>
      <c r="J258" s="122"/>
      <c r="K258" s="20">
        <f t="shared" si="26"/>
        <v>334816.36</v>
      </c>
      <c r="L258" s="13">
        <f t="shared" si="28"/>
        <v>0</v>
      </c>
      <c r="M258" s="13">
        <f t="shared" si="28"/>
        <v>0</v>
      </c>
      <c r="N258" s="13">
        <f t="shared" si="28"/>
        <v>0</v>
      </c>
      <c r="O258" s="13">
        <f t="shared" si="28"/>
        <v>0</v>
      </c>
      <c r="P258" s="49">
        <f t="shared" si="28"/>
        <v>0</v>
      </c>
      <c r="Q258" s="49">
        <f t="shared" si="24"/>
        <v>334816.36</v>
      </c>
      <c r="R258" s="21">
        <f t="shared" si="25"/>
        <v>232018.44000000006</v>
      </c>
    </row>
    <row r="259" spans="1:18" ht="15" x14ac:dyDescent="0.25">
      <c r="A259" s="1" t="s">
        <v>198</v>
      </c>
      <c r="B259" s="1">
        <v>3</v>
      </c>
      <c r="C259" s="1" t="s">
        <v>200</v>
      </c>
      <c r="D259" s="2" t="s">
        <v>809</v>
      </c>
      <c r="F259" s="9">
        <v>69604</v>
      </c>
      <c r="G259" s="76">
        <f t="shared" si="29"/>
        <v>0.20031830360868802</v>
      </c>
      <c r="H259" s="13">
        <f t="shared" si="27"/>
        <v>398617.55</v>
      </c>
      <c r="I259" s="14"/>
      <c r="J259" s="122"/>
      <c r="K259" s="20">
        <f t="shared" si="26"/>
        <v>235454.28</v>
      </c>
      <c r="L259" s="13">
        <f t="shared" si="28"/>
        <v>0</v>
      </c>
      <c r="M259" s="13">
        <f t="shared" si="28"/>
        <v>0</v>
      </c>
      <c r="N259" s="13">
        <f t="shared" si="28"/>
        <v>0</v>
      </c>
      <c r="O259" s="13">
        <f t="shared" si="28"/>
        <v>0</v>
      </c>
      <c r="P259" s="49">
        <f t="shared" si="28"/>
        <v>0</v>
      </c>
      <c r="Q259" s="49">
        <f t="shared" si="24"/>
        <v>235454.28</v>
      </c>
      <c r="R259" s="21">
        <f t="shared" si="25"/>
        <v>163163.26999999999</v>
      </c>
    </row>
    <row r="260" spans="1:18" ht="15" x14ac:dyDescent="0.25">
      <c r="A260" s="1" t="s">
        <v>198</v>
      </c>
      <c r="B260" s="1">
        <v>3</v>
      </c>
      <c r="C260" s="1" t="s">
        <v>205</v>
      </c>
      <c r="D260" s="2" t="s">
        <v>814</v>
      </c>
      <c r="F260" s="9">
        <v>5216</v>
      </c>
      <c r="G260" s="76">
        <f t="shared" si="29"/>
        <v>1.5011497494726118E-2</v>
      </c>
      <c r="H260" s="13">
        <f t="shared" si="27"/>
        <v>29871.69</v>
      </c>
      <c r="I260" s="14" t="s">
        <v>1226</v>
      </c>
      <c r="J260" s="122"/>
      <c r="K260" s="20">
        <f t="shared" si="26"/>
        <v>17644.52</v>
      </c>
      <c r="L260" s="13">
        <f t="shared" si="28"/>
        <v>0</v>
      </c>
      <c r="M260" s="13">
        <f t="shared" si="28"/>
        <v>0</v>
      </c>
      <c r="N260" s="13">
        <f t="shared" si="28"/>
        <v>0</v>
      </c>
      <c r="O260" s="13">
        <f t="shared" si="28"/>
        <v>0</v>
      </c>
      <c r="P260" s="49">
        <f t="shared" si="28"/>
        <v>0</v>
      </c>
      <c r="Q260" s="49">
        <f t="shared" si="24"/>
        <v>17644.52</v>
      </c>
      <c r="R260" s="21">
        <f t="shared" si="25"/>
        <v>12227.169999999998</v>
      </c>
    </row>
    <row r="261" spans="1:18" ht="15" x14ac:dyDescent="0.25">
      <c r="A261" s="1" t="s">
        <v>198</v>
      </c>
      <c r="B261" s="1">
        <v>3</v>
      </c>
      <c r="C261" s="1" t="s">
        <v>206</v>
      </c>
      <c r="D261" s="2" t="s">
        <v>815</v>
      </c>
      <c r="F261" s="9">
        <v>46410</v>
      </c>
      <c r="G261" s="76">
        <f t="shared" si="29"/>
        <v>0.13356664086085873</v>
      </c>
      <c r="H261" s="13">
        <f t="shared" si="27"/>
        <v>265787.03000000003</v>
      </c>
      <c r="I261" s="14"/>
      <c r="J261" s="122"/>
      <c r="K261" s="20">
        <f t="shared" si="26"/>
        <v>156994.32999999999</v>
      </c>
      <c r="L261" s="13">
        <f t="shared" si="28"/>
        <v>0</v>
      </c>
      <c r="M261" s="13">
        <f t="shared" si="28"/>
        <v>0</v>
      </c>
      <c r="N261" s="13">
        <f t="shared" si="28"/>
        <v>0</v>
      </c>
      <c r="O261" s="13">
        <f t="shared" si="28"/>
        <v>0</v>
      </c>
      <c r="P261" s="49">
        <f t="shared" si="28"/>
        <v>0</v>
      </c>
      <c r="Q261" s="49">
        <f t="shared" si="24"/>
        <v>156994.32999999999</v>
      </c>
      <c r="R261" s="21">
        <f t="shared" si="25"/>
        <v>108792.70000000004</v>
      </c>
    </row>
    <row r="262" spans="1:18" ht="15.75" thickBot="1" x14ac:dyDescent="0.3">
      <c r="D262" s="2" t="s">
        <v>1223</v>
      </c>
      <c r="F262" s="8">
        <f>SUM(F253:F261)</f>
        <v>347467</v>
      </c>
      <c r="G262" s="76">
        <f t="shared" si="29"/>
        <v>1</v>
      </c>
      <c r="H262" s="13">
        <f>SUM(H253:H261)</f>
        <v>1989920.77</v>
      </c>
      <c r="I262" s="14"/>
      <c r="J262" s="122"/>
      <c r="K262" s="20">
        <f t="shared" si="26"/>
        <v>1175400.72</v>
      </c>
      <c r="L262" s="13">
        <f t="shared" si="28"/>
        <v>0</v>
      </c>
      <c r="M262" s="13">
        <f t="shared" si="28"/>
        <v>0</v>
      </c>
      <c r="N262" s="13">
        <f t="shared" si="28"/>
        <v>0</v>
      </c>
      <c r="O262" s="13">
        <f t="shared" si="28"/>
        <v>0</v>
      </c>
      <c r="P262" s="49">
        <f t="shared" si="28"/>
        <v>0</v>
      </c>
      <c r="Q262" s="49">
        <f t="shared" si="24"/>
        <v>1175400.72</v>
      </c>
      <c r="R262" s="21">
        <f t="shared" si="25"/>
        <v>814520.05</v>
      </c>
    </row>
    <row r="263" spans="1:18" ht="15.75" thickTop="1" x14ac:dyDescent="0.25">
      <c r="A263" s="1" t="s">
        <v>19</v>
      </c>
      <c r="D263" s="2" t="s">
        <v>19</v>
      </c>
      <c r="F263" s="9"/>
      <c r="G263" s="76"/>
      <c r="H263" s="13"/>
      <c r="I263" s="14"/>
      <c r="K263" s="20" t="str">
        <f t="shared" si="26"/>
        <v/>
      </c>
      <c r="L263" s="13" t="str">
        <f t="shared" si="28"/>
        <v/>
      </c>
      <c r="M263" s="13" t="str">
        <f t="shared" si="28"/>
        <v/>
      </c>
      <c r="N263" s="13" t="str">
        <f t="shared" si="28"/>
        <v/>
      </c>
      <c r="O263" s="13" t="str">
        <f t="shared" si="28"/>
        <v/>
      </c>
      <c r="P263" s="49" t="str">
        <f t="shared" si="28"/>
        <v/>
      </c>
      <c r="Q263" s="49" t="str">
        <f t="shared" si="24"/>
        <v/>
      </c>
      <c r="R263" s="21" t="str">
        <f t="shared" si="25"/>
        <v/>
      </c>
    </row>
    <row r="264" spans="1:18" ht="15" x14ac:dyDescent="0.25">
      <c r="A264" s="1" t="s">
        <v>207</v>
      </c>
      <c r="B264" s="1">
        <v>1</v>
      </c>
      <c r="C264" s="1" t="s">
        <v>14</v>
      </c>
      <c r="D264" s="2" t="s">
        <v>816</v>
      </c>
      <c r="F264" s="9">
        <v>35625</v>
      </c>
      <c r="G264" s="76">
        <v>0.44620490981963928</v>
      </c>
      <c r="H264" s="13">
        <f t="shared" si="27"/>
        <v>204022.04</v>
      </c>
      <c r="I264" s="14"/>
      <c r="K264" s="20">
        <f t="shared" si="26"/>
        <v>120511.16</v>
      </c>
      <c r="L264" s="13">
        <f t="shared" si="28"/>
        <v>0</v>
      </c>
      <c r="M264" s="13">
        <f t="shared" si="28"/>
        <v>0</v>
      </c>
      <c r="N264" s="13">
        <f t="shared" si="28"/>
        <v>0</v>
      </c>
      <c r="O264" s="13">
        <f t="shared" si="28"/>
        <v>0</v>
      </c>
      <c r="P264" s="49">
        <f t="shared" si="28"/>
        <v>0</v>
      </c>
      <c r="Q264" s="49">
        <f t="shared" si="24"/>
        <v>120511.16</v>
      </c>
      <c r="R264" s="21">
        <f t="shared" si="25"/>
        <v>83510.880000000005</v>
      </c>
    </row>
    <row r="265" spans="1:18" ht="15" x14ac:dyDescent="0.25">
      <c r="A265" s="1" t="s">
        <v>207</v>
      </c>
      <c r="B265" s="1">
        <v>3</v>
      </c>
      <c r="C265" s="1" t="s">
        <v>346</v>
      </c>
      <c r="D265" s="2" t="s">
        <v>823</v>
      </c>
      <c r="E265" s="1" t="s">
        <v>614</v>
      </c>
      <c r="F265" s="9">
        <v>3461</v>
      </c>
      <c r="G265" s="76">
        <v>4.334919839679359E-2</v>
      </c>
      <c r="H265" s="13">
        <f t="shared" si="27"/>
        <v>19820.919999999998</v>
      </c>
      <c r="I265" s="14"/>
      <c r="K265" s="20">
        <f t="shared" si="26"/>
        <v>11707.76</v>
      </c>
      <c r="L265" s="13">
        <f t="shared" si="28"/>
        <v>0</v>
      </c>
      <c r="M265" s="13">
        <f t="shared" si="28"/>
        <v>0</v>
      </c>
      <c r="N265" s="13">
        <f t="shared" si="28"/>
        <v>0</v>
      </c>
      <c r="O265" s="13">
        <f t="shared" si="28"/>
        <v>0</v>
      </c>
      <c r="P265" s="49">
        <f t="shared" si="28"/>
        <v>0</v>
      </c>
      <c r="Q265" s="49">
        <f t="shared" ref="Q265:Q328" si="30">IF(F265="","",SUM(K265:P265))</f>
        <v>11707.76</v>
      </c>
      <c r="R265" s="21">
        <f t="shared" ref="R265:R328" si="31">IFERROR(+H265-Q265,"")</f>
        <v>8113.159999999998</v>
      </c>
    </row>
    <row r="266" spans="1:18" ht="15" x14ac:dyDescent="0.25">
      <c r="A266" s="1" t="s">
        <v>207</v>
      </c>
      <c r="B266" s="1">
        <v>3</v>
      </c>
      <c r="C266" s="1" t="s">
        <v>209</v>
      </c>
      <c r="D266" s="2" t="s">
        <v>818</v>
      </c>
      <c r="F266" s="9">
        <v>4784</v>
      </c>
      <c r="G266" s="76">
        <v>5.9919839679358718E-2</v>
      </c>
      <c r="H266" s="13">
        <f t="shared" si="27"/>
        <v>27397.65</v>
      </c>
      <c r="I266" s="14"/>
      <c r="K266" s="20">
        <f t="shared" ref="K266:K329" si="32">IF(D266="","",ROUND(+$K$5*F266/$F$5,2))</f>
        <v>16183.17</v>
      </c>
      <c r="L266" s="13">
        <f t="shared" si="28"/>
        <v>0</v>
      </c>
      <c r="M266" s="13">
        <f t="shared" si="28"/>
        <v>0</v>
      </c>
      <c r="N266" s="13">
        <f t="shared" si="28"/>
        <v>0</v>
      </c>
      <c r="O266" s="13">
        <f t="shared" si="28"/>
        <v>0</v>
      </c>
      <c r="P266" s="49">
        <f t="shared" si="28"/>
        <v>0</v>
      </c>
      <c r="Q266" s="49">
        <f t="shared" si="30"/>
        <v>16183.17</v>
      </c>
      <c r="R266" s="21">
        <f t="shared" si="31"/>
        <v>11214.480000000001</v>
      </c>
    </row>
    <row r="267" spans="1:18" ht="15" x14ac:dyDescent="0.25">
      <c r="A267" s="1" t="s">
        <v>207</v>
      </c>
      <c r="B267" s="1">
        <v>3</v>
      </c>
      <c r="C267" s="1" t="s">
        <v>208</v>
      </c>
      <c r="D267" s="2" t="s">
        <v>817</v>
      </c>
      <c r="F267" s="9">
        <v>23488</v>
      </c>
      <c r="G267" s="76">
        <v>0.29418837675350701</v>
      </c>
      <c r="H267" s="13">
        <f t="shared" si="27"/>
        <v>134514.23999999999</v>
      </c>
      <c r="I267" s="14"/>
      <c r="K267" s="20">
        <f t="shared" si="32"/>
        <v>79454.490000000005</v>
      </c>
      <c r="L267" s="13">
        <f t="shared" si="28"/>
        <v>0</v>
      </c>
      <c r="M267" s="13">
        <f t="shared" si="28"/>
        <v>0</v>
      </c>
      <c r="N267" s="13">
        <f t="shared" si="28"/>
        <v>0</v>
      </c>
      <c r="O267" s="13">
        <f t="shared" si="28"/>
        <v>0</v>
      </c>
      <c r="P267" s="49">
        <f t="shared" si="28"/>
        <v>0</v>
      </c>
      <c r="Q267" s="49">
        <f t="shared" si="30"/>
        <v>79454.490000000005</v>
      </c>
      <c r="R267" s="21">
        <f t="shared" si="31"/>
        <v>55059.749999999985</v>
      </c>
    </row>
    <row r="268" spans="1:18" ht="15" x14ac:dyDescent="0.25">
      <c r="A268" s="1" t="s">
        <v>207</v>
      </c>
      <c r="B268" s="1">
        <v>3</v>
      </c>
      <c r="C268" s="1" t="s">
        <v>214</v>
      </c>
      <c r="D268" s="2" t="s">
        <v>824</v>
      </c>
      <c r="F268" s="9">
        <v>8503</v>
      </c>
      <c r="G268" s="76">
        <v>0.10650050100200401</v>
      </c>
      <c r="H268" s="13">
        <f t="shared" ref="H268:H331" si="33">ROUND(F268/$F$5*$H$5,2)</f>
        <v>48696.12</v>
      </c>
      <c r="I268" s="14"/>
      <c r="K268" s="20">
        <f t="shared" si="32"/>
        <v>28763.69</v>
      </c>
      <c r="L268" s="13">
        <f t="shared" si="28"/>
        <v>0</v>
      </c>
      <c r="M268" s="13">
        <f t="shared" si="28"/>
        <v>0</v>
      </c>
      <c r="N268" s="13">
        <f t="shared" si="28"/>
        <v>0</v>
      </c>
      <c r="O268" s="13">
        <f t="shared" si="28"/>
        <v>0</v>
      </c>
      <c r="P268" s="49">
        <f t="shared" si="28"/>
        <v>0</v>
      </c>
      <c r="Q268" s="49">
        <f t="shared" si="30"/>
        <v>28763.69</v>
      </c>
      <c r="R268" s="21">
        <f t="shared" si="31"/>
        <v>19932.430000000004</v>
      </c>
    </row>
    <row r="269" spans="1:18" ht="15" x14ac:dyDescent="0.25">
      <c r="A269" s="1" t="s">
        <v>207</v>
      </c>
      <c r="B269" s="1">
        <v>3</v>
      </c>
      <c r="C269" s="1" t="s">
        <v>210</v>
      </c>
      <c r="D269" s="2" t="s">
        <v>819</v>
      </c>
      <c r="F269" s="9">
        <v>2744</v>
      </c>
      <c r="G269" s="76">
        <v>3.4368737474949902E-2</v>
      </c>
      <c r="H269" s="13">
        <f t="shared" si="33"/>
        <v>15714.71</v>
      </c>
      <c r="I269" s="14"/>
      <c r="K269" s="20">
        <f t="shared" si="32"/>
        <v>9282.32</v>
      </c>
      <c r="L269" s="13">
        <f t="shared" si="28"/>
        <v>0</v>
      </c>
      <c r="M269" s="13">
        <f t="shared" si="28"/>
        <v>0</v>
      </c>
      <c r="N269" s="13">
        <f t="shared" si="28"/>
        <v>0</v>
      </c>
      <c r="O269" s="13">
        <f t="shared" si="28"/>
        <v>0</v>
      </c>
      <c r="P269" s="49">
        <f t="shared" si="28"/>
        <v>0</v>
      </c>
      <c r="Q269" s="49">
        <f t="shared" si="30"/>
        <v>9282.32</v>
      </c>
      <c r="R269" s="21">
        <f t="shared" si="31"/>
        <v>6432.3899999999994</v>
      </c>
    </row>
    <row r="270" spans="1:18" ht="15" x14ac:dyDescent="0.25">
      <c r="A270" s="1" t="s">
        <v>207</v>
      </c>
      <c r="B270" s="1">
        <v>3</v>
      </c>
      <c r="C270" s="1" t="s">
        <v>211</v>
      </c>
      <c r="D270" s="2" t="s">
        <v>820</v>
      </c>
      <c r="E270" s="1" t="s">
        <v>614</v>
      </c>
      <c r="F270" s="9">
        <v>611</v>
      </c>
      <c r="G270" s="76">
        <v>7.6528056112224446E-3</v>
      </c>
      <c r="H270" s="13">
        <f t="shared" si="33"/>
        <v>3499.16</v>
      </c>
      <c r="I270" s="14"/>
      <c r="K270" s="20">
        <f t="shared" si="32"/>
        <v>2066.87</v>
      </c>
      <c r="L270" s="13">
        <f t="shared" si="28"/>
        <v>0</v>
      </c>
      <c r="M270" s="13">
        <f t="shared" si="28"/>
        <v>0</v>
      </c>
      <c r="N270" s="13">
        <f t="shared" si="28"/>
        <v>0</v>
      </c>
      <c r="O270" s="13">
        <f t="shared" si="28"/>
        <v>0</v>
      </c>
      <c r="P270" s="49">
        <f t="shared" si="28"/>
        <v>0</v>
      </c>
      <c r="Q270" s="49">
        <f t="shared" si="30"/>
        <v>2066.87</v>
      </c>
      <c r="R270" s="21">
        <f t="shared" si="31"/>
        <v>1432.29</v>
      </c>
    </row>
    <row r="271" spans="1:18" ht="15" x14ac:dyDescent="0.25">
      <c r="A271" s="1" t="s">
        <v>207</v>
      </c>
      <c r="B271" s="1">
        <v>3</v>
      </c>
      <c r="C271" s="1" t="s">
        <v>212</v>
      </c>
      <c r="D271" s="2" t="s">
        <v>821</v>
      </c>
      <c r="F271" s="9">
        <v>210</v>
      </c>
      <c r="G271" s="76">
        <v>2.6302605210420842E-3</v>
      </c>
      <c r="H271" s="13">
        <f t="shared" si="33"/>
        <v>1202.6600000000001</v>
      </c>
      <c r="I271" s="14"/>
      <c r="K271" s="20">
        <f t="shared" si="32"/>
        <v>710.38</v>
      </c>
      <c r="L271" s="13">
        <f t="shared" si="28"/>
        <v>0</v>
      </c>
      <c r="M271" s="13">
        <f t="shared" si="28"/>
        <v>0</v>
      </c>
      <c r="N271" s="13">
        <f t="shared" si="28"/>
        <v>0</v>
      </c>
      <c r="O271" s="13">
        <f t="shared" si="28"/>
        <v>0</v>
      </c>
      <c r="P271" s="49">
        <f t="shared" si="28"/>
        <v>0</v>
      </c>
      <c r="Q271" s="49">
        <f t="shared" si="30"/>
        <v>710.38</v>
      </c>
      <c r="R271" s="21">
        <f t="shared" si="31"/>
        <v>492.28000000000009</v>
      </c>
    </row>
    <row r="272" spans="1:18" ht="17.25" customHeight="1" x14ac:dyDescent="0.25">
      <c r="A272" s="1" t="s">
        <v>207</v>
      </c>
      <c r="B272" s="1">
        <v>3</v>
      </c>
      <c r="C272" s="1" t="s">
        <v>213</v>
      </c>
      <c r="D272" s="2" t="s">
        <v>822</v>
      </c>
      <c r="F272" s="9">
        <v>414</v>
      </c>
      <c r="G272" s="76">
        <v>5.1853707414829661E-3</v>
      </c>
      <c r="H272" s="13">
        <f t="shared" si="33"/>
        <v>2370.9499999999998</v>
      </c>
      <c r="I272" s="14"/>
      <c r="K272" s="20">
        <f t="shared" si="32"/>
        <v>1400.47</v>
      </c>
      <c r="L272" s="13">
        <f t="shared" si="28"/>
        <v>0</v>
      </c>
      <c r="M272" s="13">
        <f t="shared" si="28"/>
        <v>0</v>
      </c>
      <c r="N272" s="13">
        <f t="shared" si="28"/>
        <v>0</v>
      </c>
      <c r="O272" s="13">
        <f t="shared" si="28"/>
        <v>0</v>
      </c>
      <c r="P272" s="49">
        <f t="shared" si="28"/>
        <v>0</v>
      </c>
      <c r="Q272" s="49">
        <f t="shared" si="30"/>
        <v>1400.47</v>
      </c>
      <c r="R272" s="21">
        <f t="shared" si="31"/>
        <v>970.47999999999979</v>
      </c>
    </row>
    <row r="273" spans="1:18" ht="15.75" thickBot="1" x14ac:dyDescent="0.3">
      <c r="D273" s="2" t="s">
        <v>1223</v>
      </c>
      <c r="F273" s="8">
        <v>79840</v>
      </c>
      <c r="G273" s="77">
        <v>1.0000000000000002</v>
      </c>
      <c r="H273" s="13">
        <f>SUM(H264:H272)</f>
        <v>457238.44999999995</v>
      </c>
      <c r="I273" s="14"/>
      <c r="K273" s="20">
        <f t="shared" si="32"/>
        <v>270080.3</v>
      </c>
      <c r="L273" s="13">
        <f t="shared" si="28"/>
        <v>0</v>
      </c>
      <c r="M273" s="13">
        <f t="shared" si="28"/>
        <v>0</v>
      </c>
      <c r="N273" s="13">
        <f t="shared" si="28"/>
        <v>0</v>
      </c>
      <c r="O273" s="13">
        <f t="shared" si="28"/>
        <v>0</v>
      </c>
      <c r="P273" s="49">
        <f t="shared" si="28"/>
        <v>0</v>
      </c>
      <c r="Q273" s="49">
        <f t="shared" si="30"/>
        <v>270080.3</v>
      </c>
      <c r="R273" s="21">
        <f t="shared" si="31"/>
        <v>187158.14999999997</v>
      </c>
    </row>
    <row r="274" spans="1:18" ht="15.75" thickTop="1" x14ac:dyDescent="0.25">
      <c r="A274" s="1" t="s">
        <v>19</v>
      </c>
      <c r="D274" s="2" t="s">
        <v>19</v>
      </c>
      <c r="F274" s="9"/>
      <c r="G274" s="76"/>
      <c r="H274" s="13"/>
      <c r="I274" s="14"/>
      <c r="K274" s="20" t="str">
        <f t="shared" si="32"/>
        <v/>
      </c>
      <c r="L274" s="13" t="str">
        <f t="shared" si="28"/>
        <v/>
      </c>
      <c r="M274" s="13" t="str">
        <f t="shared" si="28"/>
        <v/>
      </c>
      <c r="N274" s="13" t="str">
        <f t="shared" si="28"/>
        <v/>
      </c>
      <c r="O274" s="13" t="str">
        <f t="shared" si="28"/>
        <v/>
      </c>
      <c r="P274" s="49" t="str">
        <f t="shared" si="28"/>
        <v/>
      </c>
      <c r="Q274" s="49" t="str">
        <f t="shared" si="30"/>
        <v/>
      </c>
      <c r="R274" s="21" t="str">
        <f t="shared" si="31"/>
        <v/>
      </c>
    </row>
    <row r="275" spans="1:18" ht="15" x14ac:dyDescent="0.25">
      <c r="A275" s="1" t="s">
        <v>216</v>
      </c>
      <c r="B275" s="1">
        <v>1</v>
      </c>
      <c r="C275" s="1" t="s">
        <v>14</v>
      </c>
      <c r="D275" s="2" t="s">
        <v>826</v>
      </c>
      <c r="F275" s="9">
        <v>72336</v>
      </c>
      <c r="G275" s="76">
        <v>0.41384992104721147</v>
      </c>
      <c r="H275" s="13">
        <f t="shared" si="33"/>
        <v>414263.54</v>
      </c>
      <c r="I275" s="14"/>
      <c r="K275" s="20">
        <f t="shared" si="32"/>
        <v>244696</v>
      </c>
      <c r="L275" s="13">
        <f t="shared" si="28"/>
        <v>0</v>
      </c>
      <c r="M275" s="13">
        <f t="shared" si="28"/>
        <v>0</v>
      </c>
      <c r="N275" s="13">
        <f t="shared" si="28"/>
        <v>0</v>
      </c>
      <c r="O275" s="13">
        <f t="shared" si="28"/>
        <v>0</v>
      </c>
      <c r="P275" s="49">
        <f t="shared" si="28"/>
        <v>0</v>
      </c>
      <c r="Q275" s="49">
        <f t="shared" si="30"/>
        <v>244696</v>
      </c>
      <c r="R275" s="21">
        <f t="shared" si="31"/>
        <v>169567.53999999998</v>
      </c>
    </row>
    <row r="276" spans="1:18" ht="15" x14ac:dyDescent="0.25">
      <c r="A276" s="1" t="s">
        <v>216</v>
      </c>
      <c r="B276" s="1">
        <v>3</v>
      </c>
      <c r="C276" s="1" t="s">
        <v>219</v>
      </c>
      <c r="D276" s="2" t="s">
        <v>829</v>
      </c>
      <c r="F276" s="9">
        <v>408</v>
      </c>
      <c r="G276" s="76">
        <v>2.3342563562715976E-3</v>
      </c>
      <c r="H276" s="13">
        <f t="shared" si="33"/>
        <v>2336.59</v>
      </c>
      <c r="I276" s="14"/>
      <c r="K276" s="20">
        <f t="shared" si="32"/>
        <v>1380.17</v>
      </c>
      <c r="L276" s="13">
        <f t="shared" si="28"/>
        <v>0</v>
      </c>
      <c r="M276" s="13">
        <f t="shared" si="28"/>
        <v>0</v>
      </c>
      <c r="N276" s="13">
        <f t="shared" si="28"/>
        <v>0</v>
      </c>
      <c r="O276" s="13">
        <f t="shared" si="28"/>
        <v>0</v>
      </c>
      <c r="P276" s="49">
        <f t="shared" si="28"/>
        <v>0</v>
      </c>
      <c r="Q276" s="49">
        <f t="shared" si="30"/>
        <v>1380.17</v>
      </c>
      <c r="R276" s="21">
        <f t="shared" si="31"/>
        <v>956.42000000000007</v>
      </c>
    </row>
    <row r="277" spans="1:18" ht="15" x14ac:dyDescent="0.25">
      <c r="A277" s="1" t="s">
        <v>216</v>
      </c>
      <c r="B277" s="1">
        <v>3</v>
      </c>
      <c r="C277" s="1" t="s">
        <v>227</v>
      </c>
      <c r="D277" s="2" t="s">
        <v>837</v>
      </c>
      <c r="F277" s="9">
        <v>21474</v>
      </c>
      <c r="G277" s="76">
        <v>0.12285740439847129</v>
      </c>
      <c r="H277" s="13">
        <f t="shared" si="33"/>
        <v>122980.19</v>
      </c>
      <c r="I277" s="14"/>
      <c r="K277" s="20">
        <f t="shared" si="32"/>
        <v>72641.59</v>
      </c>
      <c r="L277" s="13">
        <f t="shared" si="28"/>
        <v>0</v>
      </c>
      <c r="M277" s="13">
        <f t="shared" si="28"/>
        <v>0</v>
      </c>
      <c r="N277" s="13">
        <f t="shared" si="28"/>
        <v>0</v>
      </c>
      <c r="O277" s="13">
        <f t="shared" si="28"/>
        <v>0</v>
      </c>
      <c r="P277" s="49">
        <f t="shared" si="28"/>
        <v>0</v>
      </c>
      <c r="Q277" s="49">
        <f t="shared" si="30"/>
        <v>72641.59</v>
      </c>
      <c r="R277" s="21">
        <f t="shared" si="31"/>
        <v>50338.600000000006</v>
      </c>
    </row>
    <row r="278" spans="1:18" ht="15" x14ac:dyDescent="0.25">
      <c r="A278" s="1" t="s">
        <v>216</v>
      </c>
      <c r="B278" s="1">
        <v>3</v>
      </c>
      <c r="C278" s="1" t="s">
        <v>217</v>
      </c>
      <c r="D278" s="2" t="s">
        <v>827</v>
      </c>
      <c r="F278" s="9">
        <v>28973</v>
      </c>
      <c r="G278" s="76">
        <v>0.16576080737808088</v>
      </c>
      <c r="H278" s="13">
        <f t="shared" si="33"/>
        <v>165926.47</v>
      </c>
      <c r="I278" s="14"/>
      <c r="K278" s="20">
        <f t="shared" si="32"/>
        <v>98008.98</v>
      </c>
      <c r="L278" s="13">
        <f t="shared" si="28"/>
        <v>0</v>
      </c>
      <c r="M278" s="13">
        <f t="shared" si="28"/>
        <v>0</v>
      </c>
      <c r="N278" s="13">
        <f t="shared" si="28"/>
        <v>0</v>
      </c>
      <c r="O278" s="13">
        <f t="shared" si="28"/>
        <v>0</v>
      </c>
      <c r="P278" s="49">
        <f t="shared" si="28"/>
        <v>0</v>
      </c>
      <c r="Q278" s="49">
        <f t="shared" si="30"/>
        <v>98008.98</v>
      </c>
      <c r="R278" s="21">
        <f t="shared" si="31"/>
        <v>67917.490000000005</v>
      </c>
    </row>
    <row r="279" spans="1:18" ht="15" x14ac:dyDescent="0.25">
      <c r="A279" s="1" t="s">
        <v>216</v>
      </c>
      <c r="B279" s="1">
        <v>3</v>
      </c>
      <c r="C279" s="1" t="s">
        <v>220</v>
      </c>
      <c r="D279" s="2" t="s">
        <v>830</v>
      </c>
      <c r="F279" s="9">
        <v>908</v>
      </c>
      <c r="G279" s="76">
        <v>5.1948646360162028E-3</v>
      </c>
      <c r="H279" s="13">
        <f t="shared" si="33"/>
        <v>5200.0600000000004</v>
      </c>
      <c r="I279" s="14"/>
      <c r="K279" s="20">
        <f t="shared" si="32"/>
        <v>3071.55</v>
      </c>
      <c r="L279" s="13">
        <f t="shared" si="28"/>
        <v>0</v>
      </c>
      <c r="M279" s="13">
        <f t="shared" si="28"/>
        <v>0</v>
      </c>
      <c r="N279" s="13">
        <f t="shared" si="28"/>
        <v>0</v>
      </c>
      <c r="O279" s="13">
        <f t="shared" si="28"/>
        <v>0</v>
      </c>
      <c r="P279" s="49">
        <f t="shared" si="28"/>
        <v>0</v>
      </c>
      <c r="Q279" s="49">
        <f t="shared" si="30"/>
        <v>3071.55</v>
      </c>
      <c r="R279" s="21">
        <f t="shared" si="31"/>
        <v>2128.5100000000002</v>
      </c>
    </row>
    <row r="280" spans="1:18" ht="15" x14ac:dyDescent="0.25">
      <c r="A280" s="1" t="s">
        <v>216</v>
      </c>
      <c r="B280" s="1">
        <v>3</v>
      </c>
      <c r="C280" s="1" t="s">
        <v>221</v>
      </c>
      <c r="D280" s="2" t="s">
        <v>831</v>
      </c>
      <c r="F280" s="9">
        <v>555</v>
      </c>
      <c r="G280" s="76">
        <v>3.1752751905165114E-3</v>
      </c>
      <c r="H280" s="13">
        <f t="shared" si="33"/>
        <v>3178.45</v>
      </c>
      <c r="I280" s="14"/>
      <c r="K280" s="20">
        <f t="shared" si="32"/>
        <v>1877.44</v>
      </c>
      <c r="L280" s="13">
        <f t="shared" ref="L280:P330" si="34">IF($D280="","",ROUND(+L$5*$F280/$F$5,2))</f>
        <v>0</v>
      </c>
      <c r="M280" s="13">
        <f t="shared" si="34"/>
        <v>0</v>
      </c>
      <c r="N280" s="13">
        <f t="shared" si="34"/>
        <v>0</v>
      </c>
      <c r="O280" s="13">
        <f t="shared" si="34"/>
        <v>0</v>
      </c>
      <c r="P280" s="49">
        <f t="shared" si="34"/>
        <v>0</v>
      </c>
      <c r="Q280" s="49">
        <f t="shared" si="30"/>
        <v>1877.44</v>
      </c>
      <c r="R280" s="21">
        <f t="shared" si="31"/>
        <v>1301.0099999999998</v>
      </c>
    </row>
    <row r="281" spans="1:18" ht="15" x14ac:dyDescent="0.25">
      <c r="A281" s="1" t="s">
        <v>216</v>
      </c>
      <c r="B281" s="1">
        <v>3</v>
      </c>
      <c r="C281" s="1" t="s">
        <v>222</v>
      </c>
      <c r="D281" s="2" t="s">
        <v>832</v>
      </c>
      <c r="F281" s="9">
        <v>10559</v>
      </c>
      <c r="G281" s="76">
        <v>6.0410325651646564E-2</v>
      </c>
      <c r="H281" s="13">
        <f t="shared" si="33"/>
        <v>60470.7</v>
      </c>
      <c r="I281" s="14"/>
      <c r="K281" s="20">
        <f t="shared" si="32"/>
        <v>35718.660000000003</v>
      </c>
      <c r="L281" s="13">
        <f t="shared" si="34"/>
        <v>0</v>
      </c>
      <c r="M281" s="13">
        <f t="shared" si="34"/>
        <v>0</v>
      </c>
      <c r="N281" s="13">
        <f t="shared" si="34"/>
        <v>0</v>
      </c>
      <c r="O281" s="13">
        <f t="shared" si="34"/>
        <v>0</v>
      </c>
      <c r="P281" s="49">
        <f t="shared" si="34"/>
        <v>0</v>
      </c>
      <c r="Q281" s="49">
        <f t="shared" si="30"/>
        <v>35718.660000000003</v>
      </c>
      <c r="R281" s="21">
        <f t="shared" si="31"/>
        <v>24752.039999999994</v>
      </c>
    </row>
    <row r="282" spans="1:18" ht="15" x14ac:dyDescent="0.25">
      <c r="A282" s="1" t="s">
        <v>216</v>
      </c>
      <c r="B282" s="1">
        <v>3</v>
      </c>
      <c r="C282" s="1" t="s">
        <v>49</v>
      </c>
      <c r="D282" s="2" t="s">
        <v>652</v>
      </c>
      <c r="E282" s="1" t="s">
        <v>614</v>
      </c>
      <c r="F282" s="9">
        <v>24</v>
      </c>
      <c r="G282" s="76">
        <v>1.3730919742774102E-4</v>
      </c>
      <c r="H282" s="13">
        <f t="shared" si="33"/>
        <v>137.44999999999999</v>
      </c>
      <c r="I282" s="14"/>
      <c r="K282" s="20">
        <f t="shared" si="32"/>
        <v>81.19</v>
      </c>
      <c r="L282" s="13">
        <f t="shared" si="34"/>
        <v>0</v>
      </c>
      <c r="M282" s="13">
        <f t="shared" si="34"/>
        <v>0</v>
      </c>
      <c r="N282" s="13">
        <f t="shared" si="34"/>
        <v>0</v>
      </c>
      <c r="O282" s="13">
        <f t="shared" si="34"/>
        <v>0</v>
      </c>
      <c r="P282" s="49">
        <f t="shared" si="34"/>
        <v>0</v>
      </c>
      <c r="Q282" s="49">
        <f t="shared" si="30"/>
        <v>81.19</v>
      </c>
      <c r="R282" s="21">
        <f t="shared" si="31"/>
        <v>56.259999999999991</v>
      </c>
    </row>
    <row r="283" spans="1:18" ht="15" x14ac:dyDescent="0.25">
      <c r="A283" s="1" t="s">
        <v>216</v>
      </c>
      <c r="B283" s="1">
        <v>3</v>
      </c>
      <c r="C283" s="1" t="s">
        <v>223</v>
      </c>
      <c r="D283" s="2" t="s">
        <v>833</v>
      </c>
      <c r="F283" s="9">
        <v>511</v>
      </c>
      <c r="G283" s="76">
        <v>2.9235416618989861E-3</v>
      </c>
      <c r="H283" s="13">
        <f t="shared" si="33"/>
        <v>2926.46</v>
      </c>
      <c r="I283" s="14"/>
      <c r="K283" s="20">
        <f t="shared" si="32"/>
        <v>1728.6</v>
      </c>
      <c r="L283" s="13">
        <f t="shared" si="34"/>
        <v>0</v>
      </c>
      <c r="M283" s="13">
        <f t="shared" si="34"/>
        <v>0</v>
      </c>
      <c r="N283" s="13">
        <f t="shared" si="34"/>
        <v>0</v>
      </c>
      <c r="O283" s="13">
        <f t="shared" si="34"/>
        <v>0</v>
      </c>
      <c r="P283" s="49">
        <f t="shared" si="34"/>
        <v>0</v>
      </c>
      <c r="Q283" s="49">
        <f t="shared" si="30"/>
        <v>1728.6</v>
      </c>
      <c r="R283" s="21">
        <f t="shared" si="31"/>
        <v>1197.8600000000001</v>
      </c>
    </row>
    <row r="284" spans="1:18" ht="15" x14ac:dyDescent="0.25">
      <c r="A284" s="1" t="s">
        <v>216</v>
      </c>
      <c r="B284" s="1">
        <v>3</v>
      </c>
      <c r="C284" s="1" t="s">
        <v>224</v>
      </c>
      <c r="D284" s="2" t="s">
        <v>834</v>
      </c>
      <c r="F284" s="9">
        <v>464</v>
      </c>
      <c r="G284" s="76">
        <v>2.6546444836029934E-3</v>
      </c>
      <c r="H284" s="13">
        <f t="shared" si="33"/>
        <v>2657.3</v>
      </c>
      <c r="I284" s="14"/>
      <c r="K284" s="20">
        <f t="shared" si="32"/>
        <v>1569.6</v>
      </c>
      <c r="L284" s="13">
        <f t="shared" si="34"/>
        <v>0</v>
      </c>
      <c r="M284" s="13">
        <f t="shared" si="34"/>
        <v>0</v>
      </c>
      <c r="N284" s="13">
        <f t="shared" si="34"/>
        <v>0</v>
      </c>
      <c r="O284" s="13">
        <f t="shared" si="34"/>
        <v>0</v>
      </c>
      <c r="P284" s="49">
        <f t="shared" si="34"/>
        <v>0</v>
      </c>
      <c r="Q284" s="49">
        <f t="shared" si="30"/>
        <v>1569.6</v>
      </c>
      <c r="R284" s="21">
        <f t="shared" si="31"/>
        <v>1087.7000000000003</v>
      </c>
    </row>
    <row r="285" spans="1:18" ht="15" x14ac:dyDescent="0.25">
      <c r="A285" s="1" t="s">
        <v>216</v>
      </c>
      <c r="B285" s="1">
        <v>3</v>
      </c>
      <c r="C285" s="1" t="s">
        <v>225</v>
      </c>
      <c r="D285" s="2" t="s">
        <v>835</v>
      </c>
      <c r="F285" s="9">
        <v>3682</v>
      </c>
      <c r="G285" s="76">
        <v>2.1065519372039269E-2</v>
      </c>
      <c r="H285" s="13">
        <f t="shared" si="33"/>
        <v>21086.57</v>
      </c>
      <c r="I285" s="14"/>
      <c r="K285" s="20">
        <f t="shared" si="32"/>
        <v>12455.36</v>
      </c>
      <c r="L285" s="13">
        <f t="shared" si="34"/>
        <v>0</v>
      </c>
      <c r="M285" s="13">
        <f t="shared" si="34"/>
        <v>0</v>
      </c>
      <c r="N285" s="13">
        <f t="shared" si="34"/>
        <v>0</v>
      </c>
      <c r="O285" s="13">
        <f t="shared" si="34"/>
        <v>0</v>
      </c>
      <c r="P285" s="49">
        <f t="shared" si="34"/>
        <v>0</v>
      </c>
      <c r="Q285" s="49">
        <f t="shared" si="30"/>
        <v>12455.36</v>
      </c>
      <c r="R285" s="21">
        <f t="shared" si="31"/>
        <v>8631.2099999999991</v>
      </c>
    </row>
    <row r="286" spans="1:18" ht="15" x14ac:dyDescent="0.25">
      <c r="A286" s="1" t="s">
        <v>216</v>
      </c>
      <c r="B286" s="1">
        <v>3</v>
      </c>
      <c r="C286" s="1" t="s">
        <v>218</v>
      </c>
      <c r="D286" s="2" t="s">
        <v>828</v>
      </c>
      <c r="F286" s="9">
        <v>34625</v>
      </c>
      <c r="G286" s="76">
        <v>0.19809712337231389</v>
      </c>
      <c r="H286" s="13">
        <f t="shared" si="33"/>
        <v>198295.11</v>
      </c>
      <c r="I286" s="14"/>
      <c r="K286" s="20">
        <f t="shared" si="32"/>
        <v>117128.39</v>
      </c>
      <c r="L286" s="13">
        <f t="shared" si="34"/>
        <v>0</v>
      </c>
      <c r="M286" s="13">
        <f t="shared" si="34"/>
        <v>0</v>
      </c>
      <c r="N286" s="13">
        <f t="shared" si="34"/>
        <v>0</v>
      </c>
      <c r="O286" s="13">
        <f t="shared" si="34"/>
        <v>0</v>
      </c>
      <c r="P286" s="49">
        <f t="shared" si="34"/>
        <v>0</v>
      </c>
      <c r="Q286" s="49">
        <f t="shared" si="30"/>
        <v>117128.39</v>
      </c>
      <c r="R286" s="21">
        <f t="shared" si="31"/>
        <v>81166.719999999987</v>
      </c>
    </row>
    <row r="287" spans="1:18" ht="15" x14ac:dyDescent="0.25">
      <c r="A287" s="1" t="s">
        <v>216</v>
      </c>
      <c r="B287" s="1">
        <v>3</v>
      </c>
      <c r="C287" s="1" t="s">
        <v>226</v>
      </c>
      <c r="D287" s="2" t="s">
        <v>836</v>
      </c>
      <c r="F287" s="9">
        <v>269</v>
      </c>
      <c r="G287" s="76">
        <v>1.5390072545025974E-3</v>
      </c>
      <c r="H287" s="13">
        <f t="shared" si="33"/>
        <v>1540.55</v>
      </c>
      <c r="I287" s="14"/>
      <c r="K287" s="20">
        <f t="shared" si="32"/>
        <v>909.96</v>
      </c>
      <c r="L287" s="13">
        <f t="shared" si="34"/>
        <v>0</v>
      </c>
      <c r="M287" s="13">
        <f t="shared" si="34"/>
        <v>0</v>
      </c>
      <c r="N287" s="13">
        <f t="shared" si="34"/>
        <v>0</v>
      </c>
      <c r="O287" s="13">
        <f t="shared" si="34"/>
        <v>0</v>
      </c>
      <c r="P287" s="49">
        <f t="shared" si="34"/>
        <v>0</v>
      </c>
      <c r="Q287" s="49">
        <f t="shared" si="30"/>
        <v>909.96</v>
      </c>
      <c r="R287" s="21">
        <f t="shared" si="31"/>
        <v>630.58999999999992</v>
      </c>
    </row>
    <row r="288" spans="1:18" ht="15.75" thickBot="1" x14ac:dyDescent="0.3">
      <c r="D288" s="2" t="s">
        <v>1223</v>
      </c>
      <c r="F288" s="8">
        <v>174788</v>
      </c>
      <c r="G288" s="77">
        <v>1</v>
      </c>
      <c r="H288" s="13">
        <f>SUM(H275:H287)</f>
        <v>1000999.44</v>
      </c>
      <c r="I288" s="14"/>
      <c r="K288" s="20">
        <f t="shared" si="32"/>
        <v>591267.49</v>
      </c>
      <c r="L288" s="13">
        <f t="shared" si="34"/>
        <v>0</v>
      </c>
      <c r="M288" s="13">
        <f t="shared" si="34"/>
        <v>0</v>
      </c>
      <c r="N288" s="13">
        <f t="shared" si="34"/>
        <v>0</v>
      </c>
      <c r="O288" s="13">
        <f t="shared" si="34"/>
        <v>0</v>
      </c>
      <c r="P288" s="49">
        <f t="shared" si="34"/>
        <v>0</v>
      </c>
      <c r="Q288" s="49">
        <f t="shared" si="30"/>
        <v>591267.49</v>
      </c>
      <c r="R288" s="21">
        <f t="shared" si="31"/>
        <v>409731.94999999995</v>
      </c>
    </row>
    <row r="289" spans="1:18" ht="15.75" thickTop="1" x14ac:dyDescent="0.25">
      <c r="A289" s="1" t="s">
        <v>19</v>
      </c>
      <c r="D289" s="2" t="s">
        <v>19</v>
      </c>
      <c r="F289" s="9"/>
      <c r="G289" s="76"/>
      <c r="H289" s="13"/>
      <c r="I289" s="14"/>
      <c r="K289" s="20" t="str">
        <f t="shared" si="32"/>
        <v/>
      </c>
      <c r="L289" s="13" t="str">
        <f t="shared" si="34"/>
        <v/>
      </c>
      <c r="M289" s="13" t="str">
        <f t="shared" si="34"/>
        <v/>
      </c>
      <c r="N289" s="13" t="str">
        <f t="shared" si="34"/>
        <v/>
      </c>
      <c r="O289" s="13" t="str">
        <f t="shared" si="34"/>
        <v/>
      </c>
      <c r="P289" s="49" t="str">
        <f t="shared" si="34"/>
        <v/>
      </c>
      <c r="Q289" s="49" t="str">
        <f t="shared" si="30"/>
        <v/>
      </c>
      <c r="R289" s="21" t="str">
        <f t="shared" si="31"/>
        <v/>
      </c>
    </row>
    <row r="290" spans="1:18" ht="15" x14ac:dyDescent="0.25">
      <c r="A290" s="1" t="s">
        <v>228</v>
      </c>
      <c r="B290" s="1">
        <v>1</v>
      </c>
      <c r="C290" s="1" t="s">
        <v>14</v>
      </c>
      <c r="D290" s="2" t="s">
        <v>838</v>
      </c>
      <c r="F290" s="9">
        <v>23218</v>
      </c>
      <c r="G290" s="76">
        <v>0.47466982867890584</v>
      </c>
      <c r="H290" s="13">
        <f t="shared" si="33"/>
        <v>132967.97</v>
      </c>
      <c r="I290" s="14"/>
      <c r="K290" s="20">
        <f t="shared" si="32"/>
        <v>78541.14</v>
      </c>
      <c r="L290" s="13">
        <f t="shared" si="34"/>
        <v>0</v>
      </c>
      <c r="M290" s="13">
        <f t="shared" si="34"/>
        <v>0</v>
      </c>
      <c r="N290" s="13">
        <f t="shared" si="34"/>
        <v>0</v>
      </c>
      <c r="O290" s="13">
        <f t="shared" si="34"/>
        <v>0</v>
      </c>
      <c r="P290" s="49">
        <f t="shared" si="34"/>
        <v>0</v>
      </c>
      <c r="Q290" s="49">
        <f t="shared" si="30"/>
        <v>78541.14</v>
      </c>
      <c r="R290" s="21">
        <f t="shared" si="31"/>
        <v>54426.83</v>
      </c>
    </row>
    <row r="291" spans="1:18" ht="15" x14ac:dyDescent="0.25">
      <c r="A291" s="1" t="s">
        <v>228</v>
      </c>
      <c r="B291" s="1">
        <v>3</v>
      </c>
      <c r="C291" s="1" t="s">
        <v>230</v>
      </c>
      <c r="D291" s="2" t="s">
        <v>840</v>
      </c>
      <c r="F291" s="9">
        <v>98</v>
      </c>
      <c r="G291" s="76">
        <v>2.0035163756797645E-3</v>
      </c>
      <c r="H291" s="13">
        <f t="shared" si="33"/>
        <v>561.24</v>
      </c>
      <c r="I291" s="14"/>
      <c r="K291" s="20">
        <f t="shared" si="32"/>
        <v>331.51</v>
      </c>
      <c r="L291" s="13">
        <f t="shared" si="34"/>
        <v>0</v>
      </c>
      <c r="M291" s="13">
        <f t="shared" si="34"/>
        <v>0</v>
      </c>
      <c r="N291" s="13">
        <f t="shared" si="34"/>
        <v>0</v>
      </c>
      <c r="O291" s="13">
        <f t="shared" si="34"/>
        <v>0</v>
      </c>
      <c r="P291" s="49">
        <f t="shared" si="34"/>
        <v>0</v>
      </c>
      <c r="Q291" s="49">
        <f t="shared" si="30"/>
        <v>331.51</v>
      </c>
      <c r="R291" s="21">
        <f t="shared" si="31"/>
        <v>229.73000000000002</v>
      </c>
    </row>
    <row r="292" spans="1:18" ht="15" x14ac:dyDescent="0.25">
      <c r="A292" s="1" t="s">
        <v>228</v>
      </c>
      <c r="B292" s="1">
        <v>3</v>
      </c>
      <c r="C292" s="1" t="s">
        <v>231</v>
      </c>
      <c r="D292" s="2" t="s">
        <v>841</v>
      </c>
      <c r="F292" s="9">
        <v>163</v>
      </c>
      <c r="G292" s="76">
        <v>3.332379277916343E-3</v>
      </c>
      <c r="H292" s="13">
        <f t="shared" si="33"/>
        <v>933.49</v>
      </c>
      <c r="I292" s="14"/>
      <c r="K292" s="20">
        <f t="shared" si="32"/>
        <v>551.39</v>
      </c>
      <c r="L292" s="13">
        <f t="shared" si="34"/>
        <v>0</v>
      </c>
      <c r="M292" s="13">
        <f t="shared" si="34"/>
        <v>0</v>
      </c>
      <c r="N292" s="13">
        <f t="shared" si="34"/>
        <v>0</v>
      </c>
      <c r="O292" s="13">
        <f t="shared" si="34"/>
        <v>0</v>
      </c>
      <c r="P292" s="49">
        <f t="shared" si="34"/>
        <v>0</v>
      </c>
      <c r="Q292" s="49">
        <f t="shared" si="30"/>
        <v>551.39</v>
      </c>
      <c r="R292" s="21">
        <f t="shared" si="31"/>
        <v>382.1</v>
      </c>
    </row>
    <row r="293" spans="1:18" ht="15" x14ac:dyDescent="0.25">
      <c r="A293" s="1" t="s">
        <v>228</v>
      </c>
      <c r="B293" s="1">
        <v>3</v>
      </c>
      <c r="C293" s="1" t="s">
        <v>232</v>
      </c>
      <c r="D293" s="2" t="s">
        <v>842</v>
      </c>
      <c r="F293" s="9">
        <v>171</v>
      </c>
      <c r="G293" s="76">
        <v>3.4959316351146912E-3</v>
      </c>
      <c r="H293" s="13">
        <f t="shared" si="33"/>
        <v>979.31</v>
      </c>
      <c r="I293" s="14"/>
      <c r="K293" s="20">
        <f t="shared" si="32"/>
        <v>578.45000000000005</v>
      </c>
      <c r="L293" s="13">
        <f t="shared" si="34"/>
        <v>0</v>
      </c>
      <c r="M293" s="13">
        <f t="shared" si="34"/>
        <v>0</v>
      </c>
      <c r="N293" s="13">
        <f t="shared" si="34"/>
        <v>0</v>
      </c>
      <c r="O293" s="13">
        <f t="shared" si="34"/>
        <v>0</v>
      </c>
      <c r="P293" s="49">
        <f t="shared" si="34"/>
        <v>0</v>
      </c>
      <c r="Q293" s="49">
        <f t="shared" si="30"/>
        <v>578.45000000000005</v>
      </c>
      <c r="R293" s="21">
        <f t="shared" si="31"/>
        <v>400.8599999999999</v>
      </c>
    </row>
    <row r="294" spans="1:18" ht="15" x14ac:dyDescent="0.25">
      <c r="A294" s="1" t="s">
        <v>228</v>
      </c>
      <c r="B294" s="1">
        <v>3</v>
      </c>
      <c r="C294" s="1" t="s">
        <v>233</v>
      </c>
      <c r="D294" s="2" t="s">
        <v>843</v>
      </c>
      <c r="F294" s="9">
        <v>123</v>
      </c>
      <c r="G294" s="76">
        <v>2.5146174919246024E-3</v>
      </c>
      <c r="H294" s="13">
        <f t="shared" si="33"/>
        <v>704.41</v>
      </c>
      <c r="I294" s="14"/>
      <c r="K294" s="20">
        <f t="shared" si="32"/>
        <v>416.08</v>
      </c>
      <c r="L294" s="13">
        <f t="shared" si="34"/>
        <v>0</v>
      </c>
      <c r="M294" s="13">
        <f t="shared" si="34"/>
        <v>0</v>
      </c>
      <c r="N294" s="13">
        <f t="shared" si="34"/>
        <v>0</v>
      </c>
      <c r="O294" s="13">
        <f t="shared" si="34"/>
        <v>0</v>
      </c>
      <c r="P294" s="49">
        <f t="shared" si="34"/>
        <v>0</v>
      </c>
      <c r="Q294" s="49">
        <f t="shared" si="30"/>
        <v>416.08</v>
      </c>
      <c r="R294" s="21">
        <f t="shared" si="31"/>
        <v>288.33</v>
      </c>
    </row>
    <row r="295" spans="1:18" ht="15" x14ac:dyDescent="0.25">
      <c r="A295" s="1" t="s">
        <v>228</v>
      </c>
      <c r="B295" s="1">
        <v>3</v>
      </c>
      <c r="C295" s="1" t="s">
        <v>234</v>
      </c>
      <c r="D295" s="2" t="s">
        <v>844</v>
      </c>
      <c r="F295" s="9">
        <v>451</v>
      </c>
      <c r="G295" s="76">
        <v>9.2202641370568751E-3</v>
      </c>
      <c r="H295" s="13">
        <f t="shared" si="33"/>
        <v>2582.85</v>
      </c>
      <c r="I295" s="14"/>
      <c r="K295" s="20">
        <f t="shared" si="32"/>
        <v>1525.63</v>
      </c>
      <c r="L295" s="13">
        <f t="shared" si="34"/>
        <v>0</v>
      </c>
      <c r="M295" s="13">
        <f t="shared" si="34"/>
        <v>0</v>
      </c>
      <c r="N295" s="13">
        <f t="shared" si="34"/>
        <v>0</v>
      </c>
      <c r="O295" s="13">
        <f t="shared" si="34"/>
        <v>0</v>
      </c>
      <c r="P295" s="49">
        <f t="shared" si="34"/>
        <v>0</v>
      </c>
      <c r="Q295" s="49">
        <f t="shared" si="30"/>
        <v>1525.63</v>
      </c>
      <c r="R295" s="21">
        <f t="shared" si="31"/>
        <v>1057.2199999999998</v>
      </c>
    </row>
    <row r="296" spans="1:18" ht="15" x14ac:dyDescent="0.25">
      <c r="A296" s="1" t="s">
        <v>228</v>
      </c>
      <c r="B296" s="1">
        <v>3</v>
      </c>
      <c r="C296" s="1" t="s">
        <v>235</v>
      </c>
      <c r="D296" s="2" t="s">
        <v>845</v>
      </c>
      <c r="F296" s="9">
        <v>2140</v>
      </c>
      <c r="G296" s="76">
        <v>4.3750255550558122E-2</v>
      </c>
      <c r="H296" s="13">
        <f t="shared" si="33"/>
        <v>12255.64</v>
      </c>
      <c r="I296" s="14"/>
      <c r="K296" s="20">
        <f t="shared" si="32"/>
        <v>7239.13</v>
      </c>
      <c r="L296" s="13">
        <f t="shared" si="34"/>
        <v>0</v>
      </c>
      <c r="M296" s="13">
        <f t="shared" si="34"/>
        <v>0</v>
      </c>
      <c r="N296" s="13">
        <f t="shared" si="34"/>
        <v>0</v>
      </c>
      <c r="O296" s="13">
        <f t="shared" si="34"/>
        <v>0</v>
      </c>
      <c r="P296" s="49">
        <f t="shared" si="34"/>
        <v>0</v>
      </c>
      <c r="Q296" s="49">
        <f t="shared" si="30"/>
        <v>7239.13</v>
      </c>
      <c r="R296" s="21">
        <f t="shared" si="31"/>
        <v>5016.5099999999993</v>
      </c>
    </row>
    <row r="297" spans="1:18" ht="15" x14ac:dyDescent="0.25">
      <c r="A297" s="1" t="s">
        <v>228</v>
      </c>
      <c r="B297" s="1">
        <v>3</v>
      </c>
      <c r="C297" s="1" t="s">
        <v>236</v>
      </c>
      <c r="D297" s="2" t="s">
        <v>846</v>
      </c>
      <c r="F297" s="9">
        <v>337</v>
      </c>
      <c r="G297" s="76">
        <v>6.8896430469804143E-3</v>
      </c>
      <c r="H297" s="13">
        <f t="shared" si="33"/>
        <v>1929.98</v>
      </c>
      <c r="I297" s="14"/>
      <c r="K297" s="20">
        <f t="shared" si="32"/>
        <v>1139.99</v>
      </c>
      <c r="L297" s="13">
        <f t="shared" si="34"/>
        <v>0</v>
      </c>
      <c r="M297" s="13">
        <f t="shared" si="34"/>
        <v>0</v>
      </c>
      <c r="N297" s="13">
        <f t="shared" si="34"/>
        <v>0</v>
      </c>
      <c r="O297" s="13">
        <f t="shared" si="34"/>
        <v>0</v>
      </c>
      <c r="P297" s="49">
        <f t="shared" si="34"/>
        <v>0</v>
      </c>
      <c r="Q297" s="49">
        <f t="shared" si="30"/>
        <v>1139.99</v>
      </c>
      <c r="R297" s="21">
        <f t="shared" si="31"/>
        <v>789.99</v>
      </c>
    </row>
    <row r="298" spans="1:18" ht="15" x14ac:dyDescent="0.25">
      <c r="A298" s="1" t="s">
        <v>228</v>
      </c>
      <c r="B298" s="1">
        <v>3</v>
      </c>
      <c r="C298" s="1" t="s">
        <v>237</v>
      </c>
      <c r="D298" s="2" t="s">
        <v>847</v>
      </c>
      <c r="F298" s="9">
        <v>2253</v>
      </c>
      <c r="G298" s="76">
        <v>4.6060432595984788E-2</v>
      </c>
      <c r="H298" s="13">
        <f t="shared" si="33"/>
        <v>12902.78</v>
      </c>
      <c r="I298" s="14"/>
      <c r="K298" s="20">
        <f t="shared" si="32"/>
        <v>7621.38</v>
      </c>
      <c r="L298" s="13">
        <f t="shared" si="34"/>
        <v>0</v>
      </c>
      <c r="M298" s="13">
        <f t="shared" si="34"/>
        <v>0</v>
      </c>
      <c r="N298" s="13">
        <f t="shared" si="34"/>
        <v>0</v>
      </c>
      <c r="O298" s="13">
        <f t="shared" si="34"/>
        <v>0</v>
      </c>
      <c r="P298" s="49">
        <f t="shared" si="34"/>
        <v>0</v>
      </c>
      <c r="Q298" s="49">
        <f t="shared" si="30"/>
        <v>7621.38</v>
      </c>
      <c r="R298" s="21">
        <f t="shared" si="31"/>
        <v>5281.4000000000005</v>
      </c>
    </row>
    <row r="299" spans="1:18" ht="15" x14ac:dyDescent="0.25">
      <c r="A299" s="1" t="s">
        <v>228</v>
      </c>
      <c r="B299" s="1">
        <v>3</v>
      </c>
      <c r="C299" s="1" t="s">
        <v>238</v>
      </c>
      <c r="D299" s="2" t="s">
        <v>848</v>
      </c>
      <c r="F299" s="9">
        <v>335</v>
      </c>
      <c r="G299" s="76">
        <v>6.8487549576808273E-3</v>
      </c>
      <c r="H299" s="13">
        <f t="shared" si="33"/>
        <v>1918.52</v>
      </c>
      <c r="I299" s="14"/>
      <c r="K299" s="20">
        <f t="shared" si="32"/>
        <v>1133.23</v>
      </c>
      <c r="L299" s="13">
        <f t="shared" si="34"/>
        <v>0</v>
      </c>
      <c r="M299" s="13">
        <f t="shared" si="34"/>
        <v>0</v>
      </c>
      <c r="N299" s="13">
        <f t="shared" si="34"/>
        <v>0</v>
      </c>
      <c r="O299" s="13">
        <f t="shared" si="34"/>
        <v>0</v>
      </c>
      <c r="P299" s="49">
        <f t="shared" si="34"/>
        <v>0</v>
      </c>
      <c r="Q299" s="49">
        <f t="shared" si="30"/>
        <v>1133.23</v>
      </c>
      <c r="R299" s="21">
        <f t="shared" si="31"/>
        <v>785.29</v>
      </c>
    </row>
    <row r="300" spans="1:18" ht="15" x14ac:dyDescent="0.25">
      <c r="A300" s="1" t="s">
        <v>228</v>
      </c>
      <c r="B300" s="1">
        <v>3</v>
      </c>
      <c r="C300" s="1" t="s">
        <v>239</v>
      </c>
      <c r="D300" s="2" t="s">
        <v>849</v>
      </c>
      <c r="F300" s="9">
        <v>342</v>
      </c>
      <c r="G300" s="76">
        <v>6.9918632702293823E-3</v>
      </c>
      <c r="H300" s="13">
        <f t="shared" si="33"/>
        <v>1958.61</v>
      </c>
      <c r="I300" s="14"/>
      <c r="K300" s="20">
        <f t="shared" si="32"/>
        <v>1156.9100000000001</v>
      </c>
      <c r="L300" s="13">
        <f t="shared" si="34"/>
        <v>0</v>
      </c>
      <c r="M300" s="13">
        <f t="shared" si="34"/>
        <v>0</v>
      </c>
      <c r="N300" s="13">
        <f t="shared" si="34"/>
        <v>0</v>
      </c>
      <c r="O300" s="13">
        <f t="shared" si="34"/>
        <v>0</v>
      </c>
      <c r="P300" s="49">
        <f t="shared" si="34"/>
        <v>0</v>
      </c>
      <c r="Q300" s="49">
        <f t="shared" si="30"/>
        <v>1156.9100000000001</v>
      </c>
      <c r="R300" s="21">
        <f t="shared" si="31"/>
        <v>801.69999999999982</v>
      </c>
    </row>
    <row r="301" spans="1:18" ht="15" x14ac:dyDescent="0.25">
      <c r="A301" s="1" t="s">
        <v>228</v>
      </c>
      <c r="B301" s="1">
        <v>3</v>
      </c>
      <c r="C301" s="1" t="s">
        <v>229</v>
      </c>
      <c r="D301" s="2" t="s">
        <v>839</v>
      </c>
      <c r="F301" s="9">
        <v>17396</v>
      </c>
      <c r="G301" s="76">
        <v>0.35564460072780801</v>
      </c>
      <c r="H301" s="13">
        <f t="shared" si="33"/>
        <v>99625.75</v>
      </c>
      <c r="I301" s="14"/>
      <c r="K301" s="20">
        <f t="shared" si="32"/>
        <v>58846.66</v>
      </c>
      <c r="L301" s="13">
        <f t="shared" si="34"/>
        <v>0</v>
      </c>
      <c r="M301" s="13">
        <f t="shared" si="34"/>
        <v>0</v>
      </c>
      <c r="N301" s="13">
        <f t="shared" si="34"/>
        <v>0</v>
      </c>
      <c r="O301" s="13">
        <f t="shared" si="34"/>
        <v>0</v>
      </c>
      <c r="P301" s="49">
        <f t="shared" si="34"/>
        <v>0</v>
      </c>
      <c r="Q301" s="49">
        <f t="shared" si="30"/>
        <v>58846.66</v>
      </c>
      <c r="R301" s="21">
        <f t="shared" si="31"/>
        <v>40779.089999999997</v>
      </c>
    </row>
    <row r="302" spans="1:18" ht="15" x14ac:dyDescent="0.25">
      <c r="A302" s="1" t="s">
        <v>228</v>
      </c>
      <c r="B302" s="1">
        <v>3</v>
      </c>
      <c r="C302" s="1" t="s">
        <v>211</v>
      </c>
      <c r="D302" s="2" t="s">
        <v>820</v>
      </c>
      <c r="E302" s="1" t="s">
        <v>614</v>
      </c>
      <c r="F302" s="9">
        <v>208</v>
      </c>
      <c r="G302" s="76">
        <v>4.2523612871570513E-3</v>
      </c>
      <c r="H302" s="13">
        <f t="shared" si="33"/>
        <v>1191.2</v>
      </c>
      <c r="I302" s="14"/>
      <c r="K302" s="20">
        <f t="shared" si="32"/>
        <v>703.62</v>
      </c>
      <c r="L302" s="13">
        <f t="shared" si="34"/>
        <v>0</v>
      </c>
      <c r="M302" s="13">
        <f t="shared" si="34"/>
        <v>0</v>
      </c>
      <c r="N302" s="13">
        <f t="shared" si="34"/>
        <v>0</v>
      </c>
      <c r="O302" s="13">
        <f t="shared" si="34"/>
        <v>0</v>
      </c>
      <c r="P302" s="49">
        <f t="shared" si="34"/>
        <v>0</v>
      </c>
      <c r="Q302" s="49">
        <f t="shared" si="30"/>
        <v>703.62</v>
      </c>
      <c r="R302" s="21">
        <f t="shared" si="31"/>
        <v>487.58000000000004</v>
      </c>
    </row>
    <row r="303" spans="1:18" ht="15" x14ac:dyDescent="0.25">
      <c r="A303" s="1" t="s">
        <v>228</v>
      </c>
      <c r="B303" s="1">
        <v>3</v>
      </c>
      <c r="C303" s="1" t="s">
        <v>240</v>
      </c>
      <c r="D303" s="2" t="s">
        <v>850</v>
      </c>
      <c r="F303" s="9">
        <v>958</v>
      </c>
      <c r="G303" s="76">
        <v>1.9585394774502187E-2</v>
      </c>
      <c r="H303" s="13">
        <f t="shared" si="33"/>
        <v>5486.4</v>
      </c>
      <c r="I303" s="14"/>
      <c r="K303" s="20">
        <f t="shared" si="32"/>
        <v>3240.69</v>
      </c>
      <c r="L303" s="13">
        <f t="shared" si="34"/>
        <v>0</v>
      </c>
      <c r="M303" s="13">
        <f t="shared" si="34"/>
        <v>0</v>
      </c>
      <c r="N303" s="13">
        <f t="shared" si="34"/>
        <v>0</v>
      </c>
      <c r="O303" s="13">
        <f t="shared" si="34"/>
        <v>0</v>
      </c>
      <c r="P303" s="49">
        <f t="shared" si="34"/>
        <v>0</v>
      </c>
      <c r="Q303" s="49">
        <f t="shared" si="30"/>
        <v>3240.69</v>
      </c>
      <c r="R303" s="21">
        <f t="shared" si="31"/>
        <v>2245.7099999999996</v>
      </c>
    </row>
    <row r="304" spans="1:18" ht="15" x14ac:dyDescent="0.25">
      <c r="A304" s="1" t="s">
        <v>228</v>
      </c>
      <c r="B304" s="1">
        <v>3</v>
      </c>
      <c r="C304" s="1" t="s">
        <v>241</v>
      </c>
      <c r="D304" s="2" t="s">
        <v>851</v>
      </c>
      <c r="F304" s="9">
        <v>131</v>
      </c>
      <c r="G304" s="76">
        <v>2.6781698491229505E-3</v>
      </c>
      <c r="H304" s="13">
        <f t="shared" si="33"/>
        <v>750.23</v>
      </c>
      <c r="I304" s="14"/>
      <c r="K304" s="20">
        <f t="shared" si="32"/>
        <v>443.14</v>
      </c>
      <c r="L304" s="13">
        <f t="shared" si="34"/>
        <v>0</v>
      </c>
      <c r="M304" s="13">
        <f t="shared" si="34"/>
        <v>0</v>
      </c>
      <c r="N304" s="13">
        <f t="shared" si="34"/>
        <v>0</v>
      </c>
      <c r="O304" s="13">
        <f t="shared" si="34"/>
        <v>0</v>
      </c>
      <c r="P304" s="49">
        <f t="shared" si="34"/>
        <v>0</v>
      </c>
      <c r="Q304" s="49">
        <f t="shared" si="30"/>
        <v>443.14</v>
      </c>
      <c r="R304" s="21">
        <f t="shared" si="31"/>
        <v>307.09000000000003</v>
      </c>
    </row>
    <row r="305" spans="1:18" ht="15" x14ac:dyDescent="0.25">
      <c r="A305" s="1" t="s">
        <v>228</v>
      </c>
      <c r="B305" s="1">
        <v>3</v>
      </c>
      <c r="C305" s="1" t="s">
        <v>242</v>
      </c>
      <c r="D305" s="2" t="s">
        <v>852</v>
      </c>
      <c r="F305" s="9">
        <v>259</v>
      </c>
      <c r="G305" s="76">
        <v>5.2950075642965201E-3</v>
      </c>
      <c r="H305" s="13">
        <f t="shared" si="33"/>
        <v>1483.28</v>
      </c>
      <c r="I305" s="14"/>
      <c r="K305" s="20">
        <f t="shared" si="32"/>
        <v>876.14</v>
      </c>
      <c r="L305" s="13">
        <f t="shared" si="34"/>
        <v>0</v>
      </c>
      <c r="M305" s="13">
        <f t="shared" si="34"/>
        <v>0</v>
      </c>
      <c r="N305" s="13">
        <f t="shared" si="34"/>
        <v>0</v>
      </c>
      <c r="O305" s="13">
        <f t="shared" si="34"/>
        <v>0</v>
      </c>
      <c r="P305" s="49">
        <f t="shared" si="34"/>
        <v>0</v>
      </c>
      <c r="Q305" s="49">
        <f t="shared" si="30"/>
        <v>876.14</v>
      </c>
      <c r="R305" s="21">
        <f t="shared" si="31"/>
        <v>607.14</v>
      </c>
    </row>
    <row r="306" spans="1:18" ht="15" x14ac:dyDescent="0.25">
      <c r="A306" s="1" t="s">
        <v>228</v>
      </c>
      <c r="B306" s="1">
        <v>3</v>
      </c>
      <c r="C306" s="1" t="s">
        <v>243</v>
      </c>
      <c r="D306" s="2" t="s">
        <v>853</v>
      </c>
      <c r="F306" s="9">
        <v>331</v>
      </c>
      <c r="G306" s="76">
        <v>6.7669787790816532E-3</v>
      </c>
      <c r="H306" s="13">
        <f t="shared" si="33"/>
        <v>1895.62</v>
      </c>
      <c r="I306" s="14"/>
      <c r="K306" s="20">
        <f t="shared" si="32"/>
        <v>1119.7</v>
      </c>
      <c r="L306" s="13">
        <f t="shared" si="34"/>
        <v>0</v>
      </c>
      <c r="M306" s="13">
        <f t="shared" si="34"/>
        <v>0</v>
      </c>
      <c r="N306" s="13">
        <f t="shared" si="34"/>
        <v>0</v>
      </c>
      <c r="O306" s="13">
        <f t="shared" si="34"/>
        <v>0</v>
      </c>
      <c r="P306" s="49">
        <f t="shared" si="34"/>
        <v>0</v>
      </c>
      <c r="Q306" s="49">
        <f t="shared" si="30"/>
        <v>1119.7</v>
      </c>
      <c r="R306" s="21">
        <f t="shared" si="31"/>
        <v>775.91999999999985</v>
      </c>
    </row>
    <row r="307" spans="1:18" ht="15.75" thickBot="1" x14ac:dyDescent="0.3">
      <c r="D307" s="2" t="s">
        <v>1223</v>
      </c>
      <c r="F307" s="8">
        <v>48914</v>
      </c>
      <c r="G307" s="77">
        <v>0.99999999999999989</v>
      </c>
      <c r="H307" s="13">
        <f>SUM(H290:H306)</f>
        <v>280127.27999999997</v>
      </c>
      <c r="I307" s="14"/>
      <c r="K307" s="20">
        <f t="shared" si="32"/>
        <v>165464.78</v>
      </c>
      <c r="L307" s="13">
        <f t="shared" si="34"/>
        <v>0</v>
      </c>
      <c r="M307" s="13">
        <f t="shared" si="34"/>
        <v>0</v>
      </c>
      <c r="N307" s="13">
        <f t="shared" si="34"/>
        <v>0</v>
      </c>
      <c r="O307" s="13">
        <f t="shared" si="34"/>
        <v>0</v>
      </c>
      <c r="P307" s="49">
        <f t="shared" si="34"/>
        <v>0</v>
      </c>
      <c r="Q307" s="49">
        <f t="shared" si="30"/>
        <v>165464.78</v>
      </c>
      <c r="R307" s="21">
        <f t="shared" si="31"/>
        <v>114662.49999999997</v>
      </c>
    </row>
    <row r="308" spans="1:18" ht="15.75" thickTop="1" x14ac:dyDescent="0.25">
      <c r="A308" s="1" t="s">
        <v>19</v>
      </c>
      <c r="D308" s="2" t="s">
        <v>19</v>
      </c>
      <c r="F308" s="9"/>
      <c r="G308" s="76"/>
      <c r="H308" s="13"/>
      <c r="I308" s="14"/>
      <c r="K308" s="20" t="str">
        <f t="shared" si="32"/>
        <v/>
      </c>
      <c r="L308" s="13" t="str">
        <f t="shared" si="34"/>
        <v/>
      </c>
      <c r="M308" s="13" t="str">
        <f t="shared" si="34"/>
        <v/>
      </c>
      <c r="N308" s="13" t="str">
        <f t="shared" si="34"/>
        <v/>
      </c>
      <c r="O308" s="13" t="str">
        <f t="shared" si="34"/>
        <v/>
      </c>
      <c r="P308" s="49" t="str">
        <f t="shared" si="34"/>
        <v/>
      </c>
      <c r="Q308" s="49" t="str">
        <f t="shared" si="30"/>
        <v/>
      </c>
      <c r="R308" s="21" t="str">
        <f t="shared" si="31"/>
        <v/>
      </c>
    </row>
    <row r="309" spans="1:18" ht="15" x14ac:dyDescent="0.25">
      <c r="A309" s="1" t="s">
        <v>244</v>
      </c>
      <c r="B309" s="1">
        <v>1</v>
      </c>
      <c r="C309" s="1" t="s">
        <v>14</v>
      </c>
      <c r="D309" s="2" t="s">
        <v>854</v>
      </c>
      <c r="F309" s="9">
        <v>20365</v>
      </c>
      <c r="G309" s="76">
        <v>0.24343159052332114</v>
      </c>
      <c r="H309" s="13">
        <f t="shared" si="33"/>
        <v>116629.02</v>
      </c>
      <c r="I309" s="14"/>
      <c r="K309" s="20">
        <f t="shared" si="32"/>
        <v>68890.100000000006</v>
      </c>
      <c r="L309" s="13">
        <f t="shared" si="34"/>
        <v>0</v>
      </c>
      <c r="M309" s="13">
        <f t="shared" si="34"/>
        <v>0</v>
      </c>
      <c r="N309" s="13">
        <f t="shared" si="34"/>
        <v>0</v>
      </c>
      <c r="O309" s="13">
        <f t="shared" si="34"/>
        <v>0</v>
      </c>
      <c r="P309" s="49">
        <f t="shared" si="34"/>
        <v>0</v>
      </c>
      <c r="Q309" s="49">
        <f t="shared" si="30"/>
        <v>68890.100000000006</v>
      </c>
      <c r="R309" s="21">
        <f t="shared" si="31"/>
        <v>47738.92</v>
      </c>
    </row>
    <row r="310" spans="1:18" ht="15" x14ac:dyDescent="0.25">
      <c r="A310" s="1" t="s">
        <v>244</v>
      </c>
      <c r="B310" s="1">
        <v>3</v>
      </c>
      <c r="C310" s="1" t="s">
        <v>246</v>
      </c>
      <c r="D310" s="2" t="s">
        <v>856</v>
      </c>
      <c r="F310" s="9">
        <v>2370</v>
      </c>
      <c r="G310" s="76">
        <v>2.8329627770207273E-2</v>
      </c>
      <c r="H310" s="13">
        <f t="shared" si="33"/>
        <v>13572.83</v>
      </c>
      <c r="I310" s="14"/>
      <c r="K310" s="20">
        <f t="shared" si="32"/>
        <v>8017.16</v>
      </c>
      <c r="L310" s="13">
        <f t="shared" si="34"/>
        <v>0</v>
      </c>
      <c r="M310" s="13">
        <f t="shared" si="34"/>
        <v>0</v>
      </c>
      <c r="N310" s="13">
        <f t="shared" si="34"/>
        <v>0</v>
      </c>
      <c r="O310" s="13">
        <f t="shared" si="34"/>
        <v>0</v>
      </c>
      <c r="P310" s="49">
        <f t="shared" si="34"/>
        <v>0</v>
      </c>
      <c r="Q310" s="49">
        <f t="shared" si="30"/>
        <v>8017.16</v>
      </c>
      <c r="R310" s="21">
        <f t="shared" si="31"/>
        <v>5555.67</v>
      </c>
    </row>
    <row r="311" spans="1:18" ht="15" x14ac:dyDescent="0.25">
      <c r="A311" s="1" t="s">
        <v>244</v>
      </c>
      <c r="B311" s="1">
        <v>3</v>
      </c>
      <c r="C311" s="1" t="s">
        <v>245</v>
      </c>
      <c r="D311" s="2" t="s">
        <v>855</v>
      </c>
      <c r="F311" s="9">
        <v>59604</v>
      </c>
      <c r="G311" s="76">
        <v>0.71247220827655455</v>
      </c>
      <c r="H311" s="13">
        <f t="shared" si="33"/>
        <v>341348.21</v>
      </c>
      <c r="I311" s="14"/>
      <c r="K311" s="20">
        <f t="shared" si="32"/>
        <v>201626.58</v>
      </c>
      <c r="L311" s="13">
        <f t="shared" si="34"/>
        <v>0</v>
      </c>
      <c r="M311" s="13">
        <f t="shared" si="34"/>
        <v>0</v>
      </c>
      <c r="N311" s="13">
        <f t="shared" si="34"/>
        <v>0</v>
      </c>
      <c r="O311" s="13">
        <f t="shared" si="34"/>
        <v>0</v>
      </c>
      <c r="P311" s="49">
        <f t="shared" si="34"/>
        <v>0</v>
      </c>
      <c r="Q311" s="49">
        <f t="shared" si="30"/>
        <v>201626.58</v>
      </c>
      <c r="R311" s="21">
        <f t="shared" si="31"/>
        <v>139721.63000000003</v>
      </c>
    </row>
    <row r="312" spans="1:18" ht="15" x14ac:dyDescent="0.25">
      <c r="A312" s="1" t="s">
        <v>244</v>
      </c>
      <c r="B312" s="1">
        <v>3</v>
      </c>
      <c r="C312" s="1" t="s">
        <v>247</v>
      </c>
      <c r="D312" s="2" t="s">
        <v>857</v>
      </c>
      <c r="F312" s="9">
        <v>1319</v>
      </c>
      <c r="G312" s="76">
        <v>1.5766573429917042E-2</v>
      </c>
      <c r="H312" s="13">
        <f t="shared" si="33"/>
        <v>7553.83</v>
      </c>
      <c r="I312" s="14"/>
      <c r="K312" s="20">
        <f t="shared" si="32"/>
        <v>4461.87</v>
      </c>
      <c r="L312" s="13">
        <f t="shared" si="34"/>
        <v>0</v>
      </c>
      <c r="M312" s="13">
        <f t="shared" si="34"/>
        <v>0</v>
      </c>
      <c r="N312" s="13">
        <f t="shared" si="34"/>
        <v>0</v>
      </c>
      <c r="O312" s="13">
        <f t="shared" si="34"/>
        <v>0</v>
      </c>
      <c r="P312" s="49">
        <f t="shared" si="34"/>
        <v>0</v>
      </c>
      <c r="Q312" s="49">
        <f t="shared" si="30"/>
        <v>4461.87</v>
      </c>
      <c r="R312" s="21">
        <f t="shared" si="31"/>
        <v>3091.96</v>
      </c>
    </row>
    <row r="313" spans="1:18" ht="15.75" thickBot="1" x14ac:dyDescent="0.3">
      <c r="D313" s="2" t="s">
        <v>1223</v>
      </c>
      <c r="F313" s="8">
        <v>83658</v>
      </c>
      <c r="G313" s="77">
        <v>1</v>
      </c>
      <c r="H313" s="13">
        <f>SUM(H309:H312)</f>
        <v>479103.89000000007</v>
      </c>
      <c r="I313" s="14"/>
      <c r="K313" s="20">
        <f t="shared" si="32"/>
        <v>282995.71999999997</v>
      </c>
      <c r="L313" s="13">
        <f t="shared" si="34"/>
        <v>0</v>
      </c>
      <c r="M313" s="13">
        <f t="shared" si="34"/>
        <v>0</v>
      </c>
      <c r="N313" s="13">
        <f t="shared" si="34"/>
        <v>0</v>
      </c>
      <c r="O313" s="13">
        <f t="shared" si="34"/>
        <v>0</v>
      </c>
      <c r="P313" s="49">
        <f t="shared" si="34"/>
        <v>0</v>
      </c>
      <c r="Q313" s="49">
        <f t="shared" si="30"/>
        <v>282995.71999999997</v>
      </c>
      <c r="R313" s="21">
        <f t="shared" si="31"/>
        <v>196108.1700000001</v>
      </c>
    </row>
    <row r="314" spans="1:18" ht="15.75" thickTop="1" x14ac:dyDescent="0.25">
      <c r="A314" s="1" t="s">
        <v>19</v>
      </c>
      <c r="D314" s="2" t="s">
        <v>19</v>
      </c>
      <c r="F314" s="9"/>
      <c r="G314" s="76"/>
      <c r="H314" s="13"/>
      <c r="I314" s="14"/>
      <c r="K314" s="20" t="str">
        <f t="shared" si="32"/>
        <v/>
      </c>
      <c r="L314" s="13" t="str">
        <f t="shared" si="34"/>
        <v/>
      </c>
      <c r="M314" s="13" t="str">
        <f t="shared" si="34"/>
        <v/>
      </c>
      <c r="N314" s="13" t="str">
        <f t="shared" si="34"/>
        <v/>
      </c>
      <c r="O314" s="13" t="str">
        <f t="shared" si="34"/>
        <v/>
      </c>
      <c r="P314" s="49" t="str">
        <f t="shared" si="34"/>
        <v/>
      </c>
      <c r="Q314" s="49" t="str">
        <f t="shared" si="30"/>
        <v/>
      </c>
      <c r="R314" s="21" t="str">
        <f t="shared" si="31"/>
        <v/>
      </c>
    </row>
    <row r="315" spans="1:18" ht="15" x14ac:dyDescent="0.25">
      <c r="A315" s="1" t="s">
        <v>248</v>
      </c>
      <c r="B315" s="1">
        <v>1</v>
      </c>
      <c r="C315" s="1" t="s">
        <v>14</v>
      </c>
      <c r="D315" s="2" t="s">
        <v>858</v>
      </c>
      <c r="F315" s="9">
        <v>14965</v>
      </c>
      <c r="G315" s="76">
        <v>0.40818831487643881</v>
      </c>
      <c r="H315" s="13">
        <f t="shared" si="33"/>
        <v>85703.58</v>
      </c>
      <c r="I315" s="14"/>
      <c r="K315" s="20">
        <f t="shared" si="32"/>
        <v>50623.14</v>
      </c>
      <c r="L315" s="13">
        <f t="shared" si="34"/>
        <v>0</v>
      </c>
      <c r="M315" s="13">
        <f t="shared" si="34"/>
        <v>0</v>
      </c>
      <c r="N315" s="13">
        <f t="shared" si="34"/>
        <v>0</v>
      </c>
      <c r="O315" s="13">
        <f t="shared" si="34"/>
        <v>0</v>
      </c>
      <c r="P315" s="49">
        <f t="shared" si="34"/>
        <v>0</v>
      </c>
      <c r="Q315" s="49">
        <f t="shared" si="30"/>
        <v>50623.14</v>
      </c>
      <c r="R315" s="21">
        <f t="shared" si="31"/>
        <v>35080.44</v>
      </c>
    </row>
    <row r="316" spans="1:18" ht="15" x14ac:dyDescent="0.25">
      <c r="A316" s="1" t="s">
        <v>248</v>
      </c>
      <c r="B316" s="1">
        <v>3</v>
      </c>
      <c r="C316" s="1" t="s">
        <v>250</v>
      </c>
      <c r="D316" s="2" t="s">
        <v>860</v>
      </c>
      <c r="F316" s="9">
        <v>1048</v>
      </c>
      <c r="G316" s="76">
        <v>2.8585456330805739E-2</v>
      </c>
      <c r="H316" s="13">
        <f t="shared" si="33"/>
        <v>6001.83</v>
      </c>
      <c r="I316" s="14"/>
      <c r="K316" s="20">
        <f t="shared" si="32"/>
        <v>3545.14</v>
      </c>
      <c r="L316" s="13">
        <f t="shared" si="34"/>
        <v>0</v>
      </c>
      <c r="M316" s="13">
        <f t="shared" si="34"/>
        <v>0</v>
      </c>
      <c r="N316" s="13">
        <f t="shared" si="34"/>
        <v>0</v>
      </c>
      <c r="O316" s="13">
        <f t="shared" si="34"/>
        <v>0</v>
      </c>
      <c r="P316" s="49">
        <f t="shared" si="34"/>
        <v>0</v>
      </c>
      <c r="Q316" s="49">
        <f t="shared" si="30"/>
        <v>3545.14</v>
      </c>
      <c r="R316" s="21">
        <f t="shared" si="31"/>
        <v>2456.69</v>
      </c>
    </row>
    <row r="317" spans="1:18" ht="15" x14ac:dyDescent="0.25">
      <c r="A317" s="1" t="s">
        <v>248</v>
      </c>
      <c r="B317" s="1">
        <v>3</v>
      </c>
      <c r="C317" s="1" t="s">
        <v>249</v>
      </c>
      <c r="D317" s="2" t="s">
        <v>859</v>
      </c>
      <c r="F317" s="9">
        <v>17022</v>
      </c>
      <c r="G317" s="76">
        <v>0.46429545578528175</v>
      </c>
      <c r="H317" s="13">
        <f t="shared" si="33"/>
        <v>97483.88</v>
      </c>
      <c r="I317" s="14"/>
      <c r="K317" s="20">
        <f t="shared" si="32"/>
        <v>57581.5</v>
      </c>
      <c r="L317" s="13">
        <f t="shared" si="34"/>
        <v>0</v>
      </c>
      <c r="M317" s="13">
        <f t="shared" si="34"/>
        <v>0</v>
      </c>
      <c r="N317" s="13">
        <f t="shared" si="34"/>
        <v>0</v>
      </c>
      <c r="O317" s="13">
        <f t="shared" si="34"/>
        <v>0</v>
      </c>
      <c r="P317" s="49">
        <f t="shared" si="34"/>
        <v>0</v>
      </c>
      <c r="Q317" s="49">
        <f t="shared" si="30"/>
        <v>57581.5</v>
      </c>
      <c r="R317" s="21">
        <f t="shared" si="31"/>
        <v>39902.380000000005</v>
      </c>
    </row>
    <row r="318" spans="1:18" ht="15" x14ac:dyDescent="0.25">
      <c r="A318" s="1" t="s">
        <v>248</v>
      </c>
      <c r="B318" s="1">
        <v>3</v>
      </c>
      <c r="C318" s="1" t="s">
        <v>251</v>
      </c>
      <c r="D318" s="2" t="s">
        <v>861</v>
      </c>
      <c r="E318" s="1" t="s">
        <v>614</v>
      </c>
      <c r="F318" s="9">
        <v>572</v>
      </c>
      <c r="G318" s="76">
        <v>1.5601985707271835E-2</v>
      </c>
      <c r="H318" s="13">
        <f t="shared" si="33"/>
        <v>3275.81</v>
      </c>
      <c r="I318" s="14"/>
      <c r="K318" s="20">
        <f t="shared" si="32"/>
        <v>1934.94</v>
      </c>
      <c r="L318" s="13">
        <f t="shared" si="34"/>
        <v>0</v>
      </c>
      <c r="M318" s="13">
        <f t="shared" si="34"/>
        <v>0</v>
      </c>
      <c r="N318" s="13">
        <f t="shared" si="34"/>
        <v>0</v>
      </c>
      <c r="O318" s="13">
        <f t="shared" si="34"/>
        <v>0</v>
      </c>
      <c r="P318" s="49">
        <f t="shared" si="34"/>
        <v>0</v>
      </c>
      <c r="Q318" s="49">
        <f t="shared" si="30"/>
        <v>1934.94</v>
      </c>
      <c r="R318" s="21">
        <f t="shared" si="31"/>
        <v>1340.87</v>
      </c>
    </row>
    <row r="319" spans="1:18" ht="15" x14ac:dyDescent="0.25">
      <c r="A319" s="1" t="s">
        <v>248</v>
      </c>
      <c r="B319" s="1">
        <v>3</v>
      </c>
      <c r="C319" s="1" t="s">
        <v>252</v>
      </c>
      <c r="D319" s="2" t="s">
        <v>862</v>
      </c>
      <c r="F319" s="9">
        <v>111</v>
      </c>
      <c r="G319" s="76">
        <v>3.0276580655719818E-3</v>
      </c>
      <c r="H319" s="13">
        <f t="shared" si="33"/>
        <v>635.69000000000005</v>
      </c>
      <c r="I319" s="14"/>
      <c r="K319" s="20">
        <f t="shared" si="32"/>
        <v>375.49</v>
      </c>
      <c r="L319" s="13">
        <f t="shared" si="34"/>
        <v>0</v>
      </c>
      <c r="M319" s="13">
        <f t="shared" si="34"/>
        <v>0</v>
      </c>
      <c r="N319" s="13">
        <f t="shared" si="34"/>
        <v>0</v>
      </c>
      <c r="O319" s="13">
        <f t="shared" si="34"/>
        <v>0</v>
      </c>
      <c r="P319" s="49">
        <f t="shared" si="34"/>
        <v>0</v>
      </c>
      <c r="Q319" s="49">
        <f t="shared" si="30"/>
        <v>375.49</v>
      </c>
      <c r="R319" s="21">
        <f t="shared" si="31"/>
        <v>260.20000000000005</v>
      </c>
    </row>
    <row r="320" spans="1:18" ht="15" x14ac:dyDescent="0.25">
      <c r="A320" s="1" t="s">
        <v>248</v>
      </c>
      <c r="B320" s="1">
        <v>3</v>
      </c>
      <c r="C320" s="1" t="s">
        <v>253</v>
      </c>
      <c r="D320" s="2" t="s">
        <v>863</v>
      </c>
      <c r="F320" s="9">
        <v>1762</v>
      </c>
      <c r="G320" s="76">
        <v>4.8060662266106592E-2</v>
      </c>
      <c r="H320" s="13">
        <f t="shared" si="33"/>
        <v>10090.86</v>
      </c>
      <c r="I320" s="14"/>
      <c r="K320" s="20">
        <f t="shared" si="32"/>
        <v>5960.44</v>
      </c>
      <c r="L320" s="13">
        <f t="shared" si="34"/>
        <v>0</v>
      </c>
      <c r="M320" s="13">
        <f t="shared" si="34"/>
        <v>0</v>
      </c>
      <c r="N320" s="13">
        <f t="shared" si="34"/>
        <v>0</v>
      </c>
      <c r="O320" s="13">
        <f t="shared" si="34"/>
        <v>0</v>
      </c>
      <c r="P320" s="49">
        <f t="shared" si="34"/>
        <v>0</v>
      </c>
      <c r="Q320" s="49">
        <f t="shared" si="30"/>
        <v>5960.44</v>
      </c>
      <c r="R320" s="21">
        <f t="shared" si="31"/>
        <v>4130.420000000001</v>
      </c>
    </row>
    <row r="321" spans="1:18" ht="15" x14ac:dyDescent="0.25">
      <c r="A321" s="1" t="s">
        <v>248</v>
      </c>
      <c r="B321" s="1">
        <v>3</v>
      </c>
      <c r="C321" s="1" t="s">
        <v>254</v>
      </c>
      <c r="D321" s="2" t="s">
        <v>864</v>
      </c>
      <c r="F321" s="9">
        <v>1182</v>
      </c>
      <c r="G321" s="76">
        <v>3.2240466968523264E-2</v>
      </c>
      <c r="H321" s="13">
        <f t="shared" si="33"/>
        <v>6769.24</v>
      </c>
      <c r="I321" s="14"/>
      <c r="K321" s="20">
        <f t="shared" si="32"/>
        <v>3998.43</v>
      </c>
      <c r="L321" s="13">
        <f t="shared" si="34"/>
        <v>0</v>
      </c>
      <c r="M321" s="13">
        <f t="shared" si="34"/>
        <v>0</v>
      </c>
      <c r="N321" s="13">
        <f t="shared" si="34"/>
        <v>0</v>
      </c>
      <c r="O321" s="13">
        <f t="shared" si="34"/>
        <v>0</v>
      </c>
      <c r="P321" s="49">
        <f t="shared" si="34"/>
        <v>0</v>
      </c>
      <c r="Q321" s="49">
        <f t="shared" si="30"/>
        <v>3998.43</v>
      </c>
      <c r="R321" s="21">
        <f t="shared" si="31"/>
        <v>2770.81</v>
      </c>
    </row>
    <row r="322" spans="1:18" ht="15.75" thickBot="1" x14ac:dyDescent="0.3">
      <c r="D322" s="2" t="s">
        <v>1223</v>
      </c>
      <c r="F322" s="8">
        <v>36662</v>
      </c>
      <c r="G322" s="77">
        <v>0.99999999999999989</v>
      </c>
      <c r="H322" s="13">
        <f>SUM(H315:H321)</f>
        <v>209960.89</v>
      </c>
      <c r="I322" s="14"/>
      <c r="K322" s="20">
        <f t="shared" si="32"/>
        <v>124019.09</v>
      </c>
      <c r="L322" s="13">
        <f t="shared" si="34"/>
        <v>0</v>
      </c>
      <c r="M322" s="13">
        <f t="shared" si="34"/>
        <v>0</v>
      </c>
      <c r="N322" s="13">
        <f t="shared" si="34"/>
        <v>0</v>
      </c>
      <c r="O322" s="13">
        <f t="shared" si="34"/>
        <v>0</v>
      </c>
      <c r="P322" s="49">
        <f t="shared" si="34"/>
        <v>0</v>
      </c>
      <c r="Q322" s="49">
        <f t="shared" si="30"/>
        <v>124019.09</v>
      </c>
      <c r="R322" s="21">
        <f t="shared" si="31"/>
        <v>85941.800000000017</v>
      </c>
    </row>
    <row r="323" spans="1:18" ht="15.75" thickTop="1" x14ac:dyDescent="0.25">
      <c r="A323" s="1" t="s">
        <v>19</v>
      </c>
      <c r="D323" s="2" t="s">
        <v>19</v>
      </c>
      <c r="F323" s="9"/>
      <c r="G323" s="76"/>
      <c r="H323" s="13"/>
      <c r="I323" s="14"/>
      <c r="K323" s="20" t="str">
        <f t="shared" si="32"/>
        <v/>
      </c>
      <c r="L323" s="13" t="str">
        <f t="shared" si="34"/>
        <v/>
      </c>
      <c r="M323" s="13" t="str">
        <f t="shared" si="34"/>
        <v/>
      </c>
      <c r="N323" s="13" t="str">
        <f t="shared" si="34"/>
        <v/>
      </c>
      <c r="O323" s="13" t="str">
        <f t="shared" si="34"/>
        <v/>
      </c>
      <c r="P323" s="49" t="str">
        <f t="shared" si="34"/>
        <v/>
      </c>
      <c r="Q323" s="49" t="str">
        <f t="shared" si="30"/>
        <v/>
      </c>
      <c r="R323" s="21" t="str">
        <f t="shared" si="31"/>
        <v/>
      </c>
    </row>
    <row r="324" spans="1:18" ht="15" x14ac:dyDescent="0.25">
      <c r="A324" s="1" t="s">
        <v>255</v>
      </c>
      <c r="B324" s="1">
        <v>1</v>
      </c>
      <c r="C324" s="1" t="s">
        <v>14</v>
      </c>
      <c r="D324" s="2" t="s">
        <v>865</v>
      </c>
      <c r="F324" s="9">
        <v>19690</v>
      </c>
      <c r="G324" s="76">
        <v>0.42409752735418282</v>
      </c>
      <c r="H324" s="13">
        <f t="shared" si="33"/>
        <v>112763.34</v>
      </c>
      <c r="I324" s="14"/>
      <c r="K324" s="20">
        <f t="shared" si="32"/>
        <v>66606.73</v>
      </c>
      <c r="L324" s="13">
        <f t="shared" si="34"/>
        <v>0</v>
      </c>
      <c r="M324" s="13">
        <f t="shared" si="34"/>
        <v>0</v>
      </c>
      <c r="N324" s="13">
        <f t="shared" si="34"/>
        <v>0</v>
      </c>
      <c r="O324" s="13">
        <f t="shared" si="34"/>
        <v>0</v>
      </c>
      <c r="P324" s="49">
        <f t="shared" si="34"/>
        <v>0</v>
      </c>
      <c r="Q324" s="49">
        <f t="shared" si="30"/>
        <v>66606.73</v>
      </c>
      <c r="R324" s="21">
        <f t="shared" si="31"/>
        <v>46156.61</v>
      </c>
    </row>
    <row r="325" spans="1:18" ht="15" x14ac:dyDescent="0.25">
      <c r="A325" s="1" t="s">
        <v>255</v>
      </c>
      <c r="B325" s="1">
        <v>3</v>
      </c>
      <c r="C325" s="1" t="s">
        <v>257</v>
      </c>
      <c r="D325" s="2" t="s">
        <v>867</v>
      </c>
      <c r="F325" s="9">
        <v>3025</v>
      </c>
      <c r="G325" s="76">
        <v>6.515464805720686E-2</v>
      </c>
      <c r="H325" s="13">
        <f t="shared" si="33"/>
        <v>17323.98</v>
      </c>
      <c r="I325" s="14"/>
      <c r="K325" s="20">
        <f t="shared" si="32"/>
        <v>10232.879999999999</v>
      </c>
      <c r="L325" s="13">
        <f t="shared" si="34"/>
        <v>0</v>
      </c>
      <c r="M325" s="13">
        <f t="shared" si="34"/>
        <v>0</v>
      </c>
      <c r="N325" s="13">
        <f t="shared" si="34"/>
        <v>0</v>
      </c>
      <c r="O325" s="13">
        <f t="shared" si="34"/>
        <v>0</v>
      </c>
      <c r="P325" s="49">
        <f t="shared" si="34"/>
        <v>0</v>
      </c>
      <c r="Q325" s="49">
        <f t="shared" si="30"/>
        <v>10232.879999999999</v>
      </c>
      <c r="R325" s="21">
        <f t="shared" si="31"/>
        <v>7091.1</v>
      </c>
    </row>
    <row r="326" spans="1:18" ht="15" x14ac:dyDescent="0.25">
      <c r="A326" s="1" t="s">
        <v>255</v>
      </c>
      <c r="B326" s="1">
        <v>3</v>
      </c>
      <c r="C326" s="1" t="s">
        <v>258</v>
      </c>
      <c r="D326" s="2" t="s">
        <v>868</v>
      </c>
      <c r="F326" s="9">
        <v>1509</v>
      </c>
      <c r="G326" s="76">
        <v>3.2501938485396745E-2</v>
      </c>
      <c r="H326" s="13">
        <f t="shared" si="33"/>
        <v>8641.94</v>
      </c>
      <c r="I326" s="14"/>
      <c r="K326" s="20">
        <f t="shared" si="32"/>
        <v>5104.6000000000004</v>
      </c>
      <c r="L326" s="13">
        <f t="shared" si="34"/>
        <v>0</v>
      </c>
      <c r="M326" s="13">
        <f t="shared" si="34"/>
        <v>0</v>
      </c>
      <c r="N326" s="13">
        <f t="shared" si="34"/>
        <v>0</v>
      </c>
      <c r="O326" s="13">
        <f t="shared" si="34"/>
        <v>0</v>
      </c>
      <c r="P326" s="49">
        <f t="shared" si="34"/>
        <v>0</v>
      </c>
      <c r="Q326" s="49">
        <f t="shared" si="30"/>
        <v>5104.6000000000004</v>
      </c>
      <c r="R326" s="21">
        <f t="shared" si="31"/>
        <v>3537.34</v>
      </c>
    </row>
    <row r="327" spans="1:18" ht="15" x14ac:dyDescent="0.25">
      <c r="A327" s="1" t="s">
        <v>255</v>
      </c>
      <c r="B327" s="1">
        <v>3</v>
      </c>
      <c r="C327" s="1" t="s">
        <v>259</v>
      </c>
      <c r="D327" s="2" t="s">
        <v>869</v>
      </c>
      <c r="F327" s="9">
        <v>635</v>
      </c>
      <c r="G327" s="76">
        <v>1.3677091410355819E-2</v>
      </c>
      <c r="H327" s="13">
        <f t="shared" si="33"/>
        <v>3636.6</v>
      </c>
      <c r="I327" s="14"/>
      <c r="K327" s="20">
        <f t="shared" si="32"/>
        <v>2148.06</v>
      </c>
      <c r="L327" s="13">
        <f t="shared" si="34"/>
        <v>0</v>
      </c>
      <c r="M327" s="13">
        <f t="shared" si="34"/>
        <v>0</v>
      </c>
      <c r="N327" s="13">
        <f t="shared" si="34"/>
        <v>0</v>
      </c>
      <c r="O327" s="13">
        <f t="shared" si="34"/>
        <v>0</v>
      </c>
      <c r="P327" s="49">
        <f t="shared" si="34"/>
        <v>0</v>
      </c>
      <c r="Q327" s="49">
        <f t="shared" si="30"/>
        <v>2148.06</v>
      </c>
      <c r="R327" s="21">
        <f t="shared" si="31"/>
        <v>1488.54</v>
      </c>
    </row>
    <row r="328" spans="1:18" ht="15" x14ac:dyDescent="0.25">
      <c r="A328" s="1" t="s">
        <v>255</v>
      </c>
      <c r="B328" s="1">
        <v>3</v>
      </c>
      <c r="C328" s="1" t="s">
        <v>256</v>
      </c>
      <c r="D328" s="2" t="s">
        <v>866</v>
      </c>
      <c r="F328" s="9">
        <v>21569</v>
      </c>
      <c r="G328" s="76">
        <v>0.46456879469285778</v>
      </c>
      <c r="H328" s="13">
        <f t="shared" si="33"/>
        <v>123524.25</v>
      </c>
      <c r="I328" s="14"/>
      <c r="K328" s="20">
        <f t="shared" si="32"/>
        <v>72962.95</v>
      </c>
      <c r="L328" s="13">
        <f t="shared" si="34"/>
        <v>0</v>
      </c>
      <c r="M328" s="13">
        <f t="shared" si="34"/>
        <v>0</v>
      </c>
      <c r="N328" s="13">
        <f t="shared" si="34"/>
        <v>0</v>
      </c>
      <c r="O328" s="13">
        <f t="shared" si="34"/>
        <v>0</v>
      </c>
      <c r="P328" s="49">
        <f t="shared" si="34"/>
        <v>0</v>
      </c>
      <c r="Q328" s="49">
        <f t="shared" si="30"/>
        <v>72962.95</v>
      </c>
      <c r="R328" s="21">
        <f t="shared" si="31"/>
        <v>50561.3</v>
      </c>
    </row>
    <row r="329" spans="1:18" ht="15.75" thickBot="1" x14ac:dyDescent="0.3">
      <c r="D329" s="2" t="s">
        <v>1223</v>
      </c>
      <c r="F329" s="8">
        <v>46428</v>
      </c>
      <c r="G329" s="77">
        <v>1</v>
      </c>
      <c r="H329" s="13">
        <f>SUM(H324:H328)</f>
        <v>265890.11</v>
      </c>
      <c r="I329" s="14"/>
      <c r="K329" s="20">
        <f t="shared" si="32"/>
        <v>157055.22</v>
      </c>
      <c r="L329" s="13">
        <f t="shared" si="34"/>
        <v>0</v>
      </c>
      <c r="M329" s="13">
        <f t="shared" si="34"/>
        <v>0</v>
      </c>
      <c r="N329" s="13">
        <f t="shared" si="34"/>
        <v>0</v>
      </c>
      <c r="O329" s="13">
        <f t="shared" si="34"/>
        <v>0</v>
      </c>
      <c r="P329" s="49">
        <f t="shared" si="34"/>
        <v>0</v>
      </c>
      <c r="Q329" s="49">
        <f t="shared" ref="Q329:Q392" si="35">IF(F329="","",SUM(K329:P329))</f>
        <v>157055.22</v>
      </c>
      <c r="R329" s="21">
        <f t="shared" ref="R329:R392" si="36">IFERROR(+H329-Q329,"")</f>
        <v>108834.88999999998</v>
      </c>
    </row>
    <row r="330" spans="1:18" ht="15.75" thickTop="1" x14ac:dyDescent="0.25">
      <c r="A330" s="1" t="s">
        <v>19</v>
      </c>
      <c r="D330" s="2" t="s">
        <v>19</v>
      </c>
      <c r="F330" s="9"/>
      <c r="G330" s="76"/>
      <c r="H330" s="13"/>
      <c r="I330" s="14"/>
      <c r="K330" s="20" t="str">
        <f t="shared" ref="K330:K393" si="37">IF(D330="","",ROUND(+$K$5*F330/$F$5,2))</f>
        <v/>
      </c>
      <c r="L330" s="13" t="str">
        <f t="shared" si="34"/>
        <v/>
      </c>
      <c r="M330" s="13" t="str">
        <f t="shared" si="34"/>
        <v/>
      </c>
      <c r="N330" s="13" t="str">
        <f t="shared" si="34"/>
        <v/>
      </c>
      <c r="O330" s="13" t="str">
        <f t="shared" si="34"/>
        <v/>
      </c>
      <c r="P330" s="49" t="str">
        <f t="shared" si="34"/>
        <v/>
      </c>
      <c r="Q330" s="49" t="str">
        <f t="shared" si="35"/>
        <v/>
      </c>
      <c r="R330" s="21" t="str">
        <f t="shared" si="36"/>
        <v/>
      </c>
    </row>
    <row r="331" spans="1:18" ht="15" x14ac:dyDescent="0.25">
      <c r="A331" s="1" t="s">
        <v>260</v>
      </c>
      <c r="B331" s="1">
        <v>1</v>
      </c>
      <c r="C331" s="1" t="s">
        <v>14</v>
      </c>
      <c r="D331" s="2" t="s">
        <v>870</v>
      </c>
      <c r="F331" s="9">
        <v>20757</v>
      </c>
      <c r="G331" s="76">
        <v>0.63056686311440546</v>
      </c>
      <c r="H331" s="13">
        <f t="shared" si="33"/>
        <v>118873.98</v>
      </c>
      <c r="I331" s="14"/>
      <c r="K331" s="20">
        <f t="shared" si="37"/>
        <v>70216.14</v>
      </c>
      <c r="L331" s="13">
        <f t="shared" ref="L331:P381" si="38">IF($D331="","",ROUND(+L$5*$F331/$F$5,2))</f>
        <v>0</v>
      </c>
      <c r="M331" s="13">
        <f t="shared" si="38"/>
        <v>0</v>
      </c>
      <c r="N331" s="13">
        <f t="shared" si="38"/>
        <v>0</v>
      </c>
      <c r="O331" s="13">
        <f t="shared" si="38"/>
        <v>0</v>
      </c>
      <c r="P331" s="49">
        <f t="shared" si="38"/>
        <v>0</v>
      </c>
      <c r="Q331" s="49">
        <f t="shared" si="35"/>
        <v>70216.14</v>
      </c>
      <c r="R331" s="21">
        <f t="shared" si="36"/>
        <v>48657.84</v>
      </c>
    </row>
    <row r="332" spans="1:18" ht="15" x14ac:dyDescent="0.25">
      <c r="A332" s="1" t="s">
        <v>260</v>
      </c>
      <c r="B332" s="1">
        <v>3</v>
      </c>
      <c r="C332" s="1" t="s">
        <v>262</v>
      </c>
      <c r="D332" s="2" t="s">
        <v>872</v>
      </c>
      <c r="F332" s="9">
        <v>4168</v>
      </c>
      <c r="G332" s="76">
        <v>0.12661765599368127</v>
      </c>
      <c r="H332" s="13">
        <f t="shared" ref="H332:H395" si="39">ROUND(F332/$F$5*$H$5,2)</f>
        <v>23869.86</v>
      </c>
      <c r="I332" s="14"/>
      <c r="K332" s="20">
        <f t="shared" si="37"/>
        <v>14099.38</v>
      </c>
      <c r="L332" s="13">
        <f t="shared" si="38"/>
        <v>0</v>
      </c>
      <c r="M332" s="13">
        <f t="shared" si="38"/>
        <v>0</v>
      </c>
      <c r="N332" s="13">
        <f t="shared" si="38"/>
        <v>0</v>
      </c>
      <c r="O332" s="13">
        <f t="shared" si="38"/>
        <v>0</v>
      </c>
      <c r="P332" s="49">
        <f t="shared" si="38"/>
        <v>0</v>
      </c>
      <c r="Q332" s="49">
        <f t="shared" si="35"/>
        <v>14099.38</v>
      </c>
      <c r="R332" s="21">
        <f t="shared" si="36"/>
        <v>9770.4800000000014</v>
      </c>
    </row>
    <row r="333" spans="1:18" ht="15" x14ac:dyDescent="0.25">
      <c r="A333" s="1" t="s">
        <v>260</v>
      </c>
      <c r="B333" s="1">
        <v>3</v>
      </c>
      <c r="C333" s="1" t="s">
        <v>263</v>
      </c>
      <c r="D333" s="2" t="s">
        <v>873</v>
      </c>
      <c r="F333" s="9">
        <v>1356</v>
      </c>
      <c r="G333" s="76">
        <v>4.1193268120784977E-2</v>
      </c>
      <c r="H333" s="13">
        <f t="shared" si="39"/>
        <v>7765.72</v>
      </c>
      <c r="I333" s="14"/>
      <c r="K333" s="20">
        <f t="shared" si="37"/>
        <v>4587.04</v>
      </c>
      <c r="L333" s="13">
        <f t="shared" si="38"/>
        <v>0</v>
      </c>
      <c r="M333" s="13">
        <f t="shared" si="38"/>
        <v>0</v>
      </c>
      <c r="N333" s="13">
        <f t="shared" si="38"/>
        <v>0</v>
      </c>
      <c r="O333" s="13">
        <f t="shared" si="38"/>
        <v>0</v>
      </c>
      <c r="P333" s="49">
        <f t="shared" si="38"/>
        <v>0</v>
      </c>
      <c r="Q333" s="49">
        <f t="shared" si="35"/>
        <v>4587.04</v>
      </c>
      <c r="R333" s="21">
        <f t="shared" si="36"/>
        <v>3178.6800000000003</v>
      </c>
    </row>
    <row r="334" spans="1:18" ht="15" x14ac:dyDescent="0.25">
      <c r="A334" s="1" t="s">
        <v>260</v>
      </c>
      <c r="B334" s="1">
        <v>3</v>
      </c>
      <c r="C334" s="1" t="s">
        <v>261</v>
      </c>
      <c r="D334" s="2" t="s">
        <v>871</v>
      </c>
      <c r="F334" s="9">
        <v>5733</v>
      </c>
      <c r="G334" s="76">
        <v>0.17416003402393826</v>
      </c>
      <c r="H334" s="13">
        <f t="shared" si="39"/>
        <v>32832.519999999997</v>
      </c>
      <c r="I334" s="14"/>
      <c r="K334" s="20">
        <f t="shared" si="37"/>
        <v>19393.419999999998</v>
      </c>
      <c r="L334" s="13">
        <f t="shared" si="38"/>
        <v>0</v>
      </c>
      <c r="M334" s="13">
        <f t="shared" si="38"/>
        <v>0</v>
      </c>
      <c r="N334" s="13">
        <f t="shared" si="38"/>
        <v>0</v>
      </c>
      <c r="O334" s="13">
        <f t="shared" si="38"/>
        <v>0</v>
      </c>
      <c r="P334" s="49">
        <f t="shared" si="38"/>
        <v>0</v>
      </c>
      <c r="Q334" s="49">
        <f t="shared" si="35"/>
        <v>19393.419999999998</v>
      </c>
      <c r="R334" s="21">
        <f t="shared" si="36"/>
        <v>13439.099999999999</v>
      </c>
    </row>
    <row r="335" spans="1:18" ht="15" x14ac:dyDescent="0.25">
      <c r="A335" s="1" t="s">
        <v>260</v>
      </c>
      <c r="B335" s="1">
        <v>3</v>
      </c>
      <c r="C335" s="1" t="s">
        <v>264</v>
      </c>
      <c r="D335" s="2" t="s">
        <v>874</v>
      </c>
      <c r="F335" s="9">
        <v>904</v>
      </c>
      <c r="G335" s="76">
        <v>2.7462178747189987E-2</v>
      </c>
      <c r="H335" s="13">
        <f t="shared" si="39"/>
        <v>5177.1499999999996</v>
      </c>
      <c r="I335" s="14"/>
      <c r="K335" s="20">
        <f t="shared" si="37"/>
        <v>3058.02</v>
      </c>
      <c r="L335" s="13">
        <f t="shared" si="38"/>
        <v>0</v>
      </c>
      <c r="M335" s="13">
        <f t="shared" si="38"/>
        <v>0</v>
      </c>
      <c r="N335" s="13">
        <f t="shared" si="38"/>
        <v>0</v>
      </c>
      <c r="O335" s="13">
        <f t="shared" si="38"/>
        <v>0</v>
      </c>
      <c r="P335" s="49">
        <f t="shared" si="38"/>
        <v>0</v>
      </c>
      <c r="Q335" s="49">
        <f t="shared" si="35"/>
        <v>3058.02</v>
      </c>
      <c r="R335" s="21">
        <f t="shared" si="36"/>
        <v>2119.1299999999997</v>
      </c>
    </row>
    <row r="336" spans="1:18" ht="15.75" thickBot="1" x14ac:dyDescent="0.3">
      <c r="D336" s="2" t="s">
        <v>1223</v>
      </c>
      <c r="F336" s="8">
        <v>32918</v>
      </c>
      <c r="G336" s="77">
        <v>1</v>
      </c>
      <c r="H336" s="13">
        <f>SUM(H331:H335)</f>
        <v>188519.22999999998</v>
      </c>
      <c r="I336" s="14"/>
      <c r="K336" s="20">
        <f t="shared" si="37"/>
        <v>111354</v>
      </c>
      <c r="L336" s="13">
        <f t="shared" si="38"/>
        <v>0</v>
      </c>
      <c r="M336" s="13">
        <f t="shared" si="38"/>
        <v>0</v>
      </c>
      <c r="N336" s="13">
        <f t="shared" si="38"/>
        <v>0</v>
      </c>
      <c r="O336" s="13">
        <f t="shared" si="38"/>
        <v>0</v>
      </c>
      <c r="P336" s="49">
        <f t="shared" si="38"/>
        <v>0</v>
      </c>
      <c r="Q336" s="49">
        <f t="shared" si="35"/>
        <v>111354</v>
      </c>
      <c r="R336" s="21">
        <f t="shared" si="36"/>
        <v>77165.229999999981</v>
      </c>
    </row>
    <row r="337" spans="1:18" ht="15.75" thickTop="1" x14ac:dyDescent="0.25">
      <c r="A337" s="1" t="s">
        <v>19</v>
      </c>
      <c r="D337" s="2" t="s">
        <v>19</v>
      </c>
      <c r="F337" s="9"/>
      <c r="G337" s="76"/>
      <c r="H337" s="13"/>
      <c r="I337" s="14"/>
      <c r="K337" s="20" t="str">
        <f t="shared" si="37"/>
        <v/>
      </c>
      <c r="L337" s="13" t="str">
        <f t="shared" si="38"/>
        <v/>
      </c>
      <c r="M337" s="13" t="str">
        <f t="shared" si="38"/>
        <v/>
      </c>
      <c r="N337" s="13" t="str">
        <f t="shared" si="38"/>
        <v/>
      </c>
      <c r="O337" s="13" t="str">
        <f t="shared" si="38"/>
        <v/>
      </c>
      <c r="P337" s="49" t="str">
        <f t="shared" si="38"/>
        <v/>
      </c>
      <c r="Q337" s="49" t="str">
        <f t="shared" si="35"/>
        <v/>
      </c>
      <c r="R337" s="21" t="str">
        <f t="shared" si="36"/>
        <v/>
      </c>
    </row>
    <row r="338" spans="1:18" ht="15" x14ac:dyDescent="0.25">
      <c r="A338" s="1" t="s">
        <v>265</v>
      </c>
      <c r="B338" s="1">
        <v>1</v>
      </c>
      <c r="C338" s="1" t="s">
        <v>14</v>
      </c>
      <c r="D338" s="2" t="s">
        <v>875</v>
      </c>
      <c r="F338" s="9">
        <v>10015</v>
      </c>
      <c r="G338" s="76">
        <v>0.48906143178044731</v>
      </c>
      <c r="H338" s="13">
        <f t="shared" si="39"/>
        <v>57355.25</v>
      </c>
      <c r="I338" s="14"/>
      <c r="K338" s="20">
        <f t="shared" si="37"/>
        <v>33878.43</v>
      </c>
      <c r="L338" s="13">
        <f t="shared" si="38"/>
        <v>0</v>
      </c>
      <c r="M338" s="13">
        <f t="shared" si="38"/>
        <v>0</v>
      </c>
      <c r="N338" s="13">
        <f t="shared" si="38"/>
        <v>0</v>
      </c>
      <c r="O338" s="13">
        <f t="shared" si="38"/>
        <v>0</v>
      </c>
      <c r="P338" s="49">
        <f t="shared" si="38"/>
        <v>0</v>
      </c>
      <c r="Q338" s="49">
        <f t="shared" si="35"/>
        <v>33878.43</v>
      </c>
      <c r="R338" s="21">
        <f t="shared" si="36"/>
        <v>23476.82</v>
      </c>
    </row>
    <row r="339" spans="1:18" ht="15" x14ac:dyDescent="0.25">
      <c r="A339" s="1" t="s">
        <v>265</v>
      </c>
      <c r="B339" s="1">
        <v>3</v>
      </c>
      <c r="C339" s="1" t="s">
        <v>268</v>
      </c>
      <c r="D339" s="2" t="s">
        <v>877</v>
      </c>
      <c r="F339" s="9">
        <v>239</v>
      </c>
      <c r="G339" s="76">
        <v>1.1671061627112022E-2</v>
      </c>
      <c r="H339" s="13">
        <f t="shared" si="39"/>
        <v>1368.74</v>
      </c>
      <c r="I339" s="14"/>
      <c r="K339" s="20">
        <f t="shared" si="37"/>
        <v>808.48</v>
      </c>
      <c r="L339" s="13">
        <f t="shared" si="38"/>
        <v>0</v>
      </c>
      <c r="M339" s="13">
        <f t="shared" si="38"/>
        <v>0</v>
      </c>
      <c r="N339" s="13">
        <f t="shared" si="38"/>
        <v>0</v>
      </c>
      <c r="O339" s="13">
        <f t="shared" si="38"/>
        <v>0</v>
      </c>
      <c r="P339" s="49">
        <f t="shared" si="38"/>
        <v>0</v>
      </c>
      <c r="Q339" s="49">
        <f t="shared" si="35"/>
        <v>808.48</v>
      </c>
      <c r="R339" s="21">
        <f t="shared" si="36"/>
        <v>560.26</v>
      </c>
    </row>
    <row r="340" spans="1:18" ht="15" x14ac:dyDescent="0.25">
      <c r="A340" s="1" t="s">
        <v>265</v>
      </c>
      <c r="B340" s="1">
        <v>3</v>
      </c>
      <c r="C340" s="1" t="s">
        <v>267</v>
      </c>
      <c r="D340" s="2" t="s">
        <v>646</v>
      </c>
      <c r="E340" s="1" t="s">
        <v>614</v>
      </c>
      <c r="F340" s="9">
        <v>2032</v>
      </c>
      <c r="G340" s="76">
        <v>9.9228440277370836E-2</v>
      </c>
      <c r="H340" s="13">
        <f t="shared" si="39"/>
        <v>11637.13</v>
      </c>
      <c r="I340" s="14"/>
      <c r="K340" s="20">
        <f t="shared" si="37"/>
        <v>6873.79</v>
      </c>
      <c r="L340" s="13">
        <f t="shared" si="38"/>
        <v>0</v>
      </c>
      <c r="M340" s="13">
        <f t="shared" si="38"/>
        <v>0</v>
      </c>
      <c r="N340" s="13">
        <f t="shared" si="38"/>
        <v>0</v>
      </c>
      <c r="O340" s="13">
        <f t="shared" si="38"/>
        <v>0</v>
      </c>
      <c r="P340" s="49">
        <f t="shared" si="38"/>
        <v>0</v>
      </c>
      <c r="Q340" s="49">
        <f t="shared" si="35"/>
        <v>6873.79</v>
      </c>
      <c r="R340" s="21">
        <f t="shared" si="36"/>
        <v>4763.3399999999992</v>
      </c>
    </row>
    <row r="341" spans="1:18" ht="15" x14ac:dyDescent="0.25">
      <c r="A341" s="1" t="s">
        <v>265</v>
      </c>
      <c r="B341" s="1">
        <v>3</v>
      </c>
      <c r="C341" s="1" t="s">
        <v>269</v>
      </c>
      <c r="D341" s="2" t="s">
        <v>878</v>
      </c>
      <c r="F341" s="9">
        <v>621</v>
      </c>
      <c r="G341" s="76">
        <v>3.0325227072956342E-2</v>
      </c>
      <c r="H341" s="13">
        <f t="shared" si="39"/>
        <v>3556.43</v>
      </c>
      <c r="I341" s="14"/>
      <c r="K341" s="20">
        <f t="shared" si="37"/>
        <v>2100.6999999999998</v>
      </c>
      <c r="L341" s="13">
        <f t="shared" si="38"/>
        <v>0</v>
      </c>
      <c r="M341" s="13">
        <f t="shared" si="38"/>
        <v>0</v>
      </c>
      <c r="N341" s="13">
        <f t="shared" si="38"/>
        <v>0</v>
      </c>
      <c r="O341" s="13">
        <f t="shared" si="38"/>
        <v>0</v>
      </c>
      <c r="P341" s="49">
        <f t="shared" si="38"/>
        <v>0</v>
      </c>
      <c r="Q341" s="49">
        <f t="shared" si="35"/>
        <v>2100.6999999999998</v>
      </c>
      <c r="R341" s="21">
        <f t="shared" si="36"/>
        <v>1455.73</v>
      </c>
    </row>
    <row r="342" spans="1:18" ht="15" x14ac:dyDescent="0.25">
      <c r="A342" s="1" t="s">
        <v>265</v>
      </c>
      <c r="B342" s="1">
        <v>3</v>
      </c>
      <c r="C342" s="1" t="s">
        <v>266</v>
      </c>
      <c r="D342" s="2" t="s">
        <v>876</v>
      </c>
      <c r="F342" s="9">
        <v>6320</v>
      </c>
      <c r="G342" s="76">
        <v>0.30862388905166521</v>
      </c>
      <c r="H342" s="13">
        <f t="shared" si="39"/>
        <v>36194.230000000003</v>
      </c>
      <c r="I342" s="14"/>
      <c r="K342" s="20">
        <f t="shared" si="37"/>
        <v>21379.1</v>
      </c>
      <c r="L342" s="13">
        <f t="shared" si="38"/>
        <v>0</v>
      </c>
      <c r="M342" s="13">
        <f t="shared" si="38"/>
        <v>0</v>
      </c>
      <c r="N342" s="13">
        <f t="shared" si="38"/>
        <v>0</v>
      </c>
      <c r="O342" s="13">
        <f t="shared" si="38"/>
        <v>0</v>
      </c>
      <c r="P342" s="49">
        <f t="shared" si="38"/>
        <v>0</v>
      </c>
      <c r="Q342" s="49">
        <f t="shared" si="35"/>
        <v>21379.1</v>
      </c>
      <c r="R342" s="21">
        <f t="shared" si="36"/>
        <v>14815.130000000005</v>
      </c>
    </row>
    <row r="343" spans="1:18" ht="15" x14ac:dyDescent="0.25">
      <c r="A343" s="1" t="s">
        <v>265</v>
      </c>
      <c r="B343" s="1">
        <v>3</v>
      </c>
      <c r="C343" s="1" t="s">
        <v>270</v>
      </c>
      <c r="D343" s="2" t="s">
        <v>879</v>
      </c>
      <c r="F343" s="9">
        <v>1100</v>
      </c>
      <c r="G343" s="76">
        <v>5.3716183221017677E-2</v>
      </c>
      <c r="H343" s="13">
        <f t="shared" si="39"/>
        <v>6299.63</v>
      </c>
      <c r="I343" s="14"/>
      <c r="K343" s="20">
        <f t="shared" si="37"/>
        <v>3721.05</v>
      </c>
      <c r="L343" s="13">
        <f t="shared" si="38"/>
        <v>0</v>
      </c>
      <c r="M343" s="13">
        <f t="shared" si="38"/>
        <v>0</v>
      </c>
      <c r="N343" s="13">
        <f t="shared" si="38"/>
        <v>0</v>
      </c>
      <c r="O343" s="13">
        <f t="shared" si="38"/>
        <v>0</v>
      </c>
      <c r="P343" s="49">
        <f t="shared" si="38"/>
        <v>0</v>
      </c>
      <c r="Q343" s="49">
        <f t="shared" si="35"/>
        <v>3721.05</v>
      </c>
      <c r="R343" s="21">
        <f t="shared" si="36"/>
        <v>2578.58</v>
      </c>
    </row>
    <row r="344" spans="1:18" ht="15" x14ac:dyDescent="0.25">
      <c r="A344" s="1" t="s">
        <v>265</v>
      </c>
      <c r="B344" s="1">
        <v>3</v>
      </c>
      <c r="C344" s="1" t="s">
        <v>271</v>
      </c>
      <c r="D344" s="2" t="s">
        <v>880</v>
      </c>
      <c r="F344" s="9">
        <v>151</v>
      </c>
      <c r="G344" s="76">
        <v>7.3737669694306082E-3</v>
      </c>
      <c r="H344" s="13">
        <f t="shared" si="39"/>
        <v>864.77</v>
      </c>
      <c r="I344" s="14"/>
      <c r="K344" s="20">
        <f t="shared" si="37"/>
        <v>510.8</v>
      </c>
      <c r="L344" s="13">
        <f t="shared" si="38"/>
        <v>0</v>
      </c>
      <c r="M344" s="13">
        <f t="shared" si="38"/>
        <v>0</v>
      </c>
      <c r="N344" s="13">
        <f t="shared" si="38"/>
        <v>0</v>
      </c>
      <c r="O344" s="13">
        <f t="shared" si="38"/>
        <v>0</v>
      </c>
      <c r="P344" s="49">
        <f t="shared" si="38"/>
        <v>0</v>
      </c>
      <c r="Q344" s="49">
        <f t="shared" si="35"/>
        <v>510.8</v>
      </c>
      <c r="R344" s="21">
        <f t="shared" si="36"/>
        <v>353.96999999999997</v>
      </c>
    </row>
    <row r="345" spans="1:18" ht="15.75" thickBot="1" x14ac:dyDescent="0.3">
      <c r="D345" s="2" t="s">
        <v>1223</v>
      </c>
      <c r="F345" s="8">
        <v>20478</v>
      </c>
      <c r="G345" s="77">
        <v>1</v>
      </c>
      <c r="H345" s="13">
        <f>SUM(H338:H344)</f>
        <v>117276.18000000001</v>
      </c>
      <c r="I345" s="14"/>
      <c r="K345" s="20">
        <f t="shared" si="37"/>
        <v>69272.350000000006</v>
      </c>
      <c r="L345" s="13">
        <f t="shared" si="38"/>
        <v>0</v>
      </c>
      <c r="M345" s="13">
        <f t="shared" si="38"/>
        <v>0</v>
      </c>
      <c r="N345" s="13">
        <f t="shared" si="38"/>
        <v>0</v>
      </c>
      <c r="O345" s="13">
        <f t="shared" si="38"/>
        <v>0</v>
      </c>
      <c r="P345" s="49">
        <f t="shared" si="38"/>
        <v>0</v>
      </c>
      <c r="Q345" s="49">
        <f t="shared" si="35"/>
        <v>69272.350000000006</v>
      </c>
      <c r="R345" s="21">
        <f t="shared" si="36"/>
        <v>48003.83</v>
      </c>
    </row>
    <row r="346" spans="1:18" ht="15.75" thickTop="1" x14ac:dyDescent="0.25">
      <c r="A346" s="1" t="s">
        <v>19</v>
      </c>
      <c r="D346" s="2" t="s">
        <v>19</v>
      </c>
      <c r="F346" s="9"/>
      <c r="G346" s="76"/>
      <c r="H346" s="13"/>
      <c r="I346" s="14"/>
      <c r="K346" s="20" t="str">
        <f t="shared" si="37"/>
        <v/>
      </c>
      <c r="L346" s="13" t="str">
        <f t="shared" si="38"/>
        <v/>
      </c>
      <c r="M346" s="13" t="str">
        <f t="shared" si="38"/>
        <v/>
      </c>
      <c r="N346" s="13" t="str">
        <f t="shared" si="38"/>
        <v/>
      </c>
      <c r="O346" s="13" t="str">
        <f t="shared" si="38"/>
        <v/>
      </c>
      <c r="P346" s="49" t="str">
        <f t="shared" si="38"/>
        <v/>
      </c>
      <c r="Q346" s="49" t="str">
        <f t="shared" si="35"/>
        <v/>
      </c>
      <c r="R346" s="21" t="str">
        <f t="shared" si="36"/>
        <v/>
      </c>
    </row>
    <row r="347" spans="1:18" ht="15" x14ac:dyDescent="0.25">
      <c r="A347" s="1" t="s">
        <v>272</v>
      </c>
      <c r="B347" s="1">
        <v>1</v>
      </c>
      <c r="C347" s="1" t="s">
        <v>14</v>
      </c>
      <c r="D347" s="2" t="s">
        <v>881</v>
      </c>
      <c r="F347" s="9">
        <v>16632</v>
      </c>
      <c r="G347" s="76">
        <v>0.50176486559869671</v>
      </c>
      <c r="H347" s="13">
        <f t="shared" si="39"/>
        <v>95250.38</v>
      </c>
      <c r="I347" s="14"/>
      <c r="K347" s="20">
        <f t="shared" si="37"/>
        <v>56262.22</v>
      </c>
      <c r="L347" s="13">
        <f t="shared" si="38"/>
        <v>0</v>
      </c>
      <c r="M347" s="13">
        <f t="shared" si="38"/>
        <v>0</v>
      </c>
      <c r="N347" s="13">
        <f t="shared" si="38"/>
        <v>0</v>
      </c>
      <c r="O347" s="13">
        <f t="shared" si="38"/>
        <v>0</v>
      </c>
      <c r="P347" s="49">
        <f t="shared" si="38"/>
        <v>0</v>
      </c>
      <c r="Q347" s="49">
        <f t="shared" si="35"/>
        <v>56262.22</v>
      </c>
      <c r="R347" s="21">
        <f t="shared" si="36"/>
        <v>38988.160000000003</v>
      </c>
    </row>
    <row r="348" spans="1:18" ht="15" x14ac:dyDescent="0.25">
      <c r="A348" s="1" t="s">
        <v>272</v>
      </c>
      <c r="B348" s="1">
        <v>3</v>
      </c>
      <c r="C348" s="1" t="s">
        <v>274</v>
      </c>
      <c r="D348" s="2" t="s">
        <v>883</v>
      </c>
      <c r="F348" s="9">
        <v>72</v>
      </c>
      <c r="G348" s="76">
        <v>2.1721422753190334E-3</v>
      </c>
      <c r="H348" s="13">
        <f t="shared" si="39"/>
        <v>412.34</v>
      </c>
      <c r="I348" s="14"/>
      <c r="K348" s="20">
        <f t="shared" si="37"/>
        <v>243.56</v>
      </c>
      <c r="L348" s="13">
        <f t="shared" si="38"/>
        <v>0</v>
      </c>
      <c r="M348" s="13">
        <f t="shared" si="38"/>
        <v>0</v>
      </c>
      <c r="N348" s="13">
        <f t="shared" si="38"/>
        <v>0</v>
      </c>
      <c r="O348" s="13">
        <f t="shared" si="38"/>
        <v>0</v>
      </c>
      <c r="P348" s="49">
        <f t="shared" si="38"/>
        <v>0</v>
      </c>
      <c r="Q348" s="49">
        <f t="shared" si="35"/>
        <v>243.56</v>
      </c>
      <c r="R348" s="21">
        <f t="shared" si="36"/>
        <v>168.77999999999997</v>
      </c>
    </row>
    <row r="349" spans="1:18" ht="15" x14ac:dyDescent="0.25">
      <c r="A349" s="1" t="s">
        <v>272</v>
      </c>
      <c r="B349" s="1">
        <v>3</v>
      </c>
      <c r="C349" s="1" t="s">
        <v>275</v>
      </c>
      <c r="D349" s="2" t="s">
        <v>884</v>
      </c>
      <c r="F349" s="9">
        <v>343</v>
      </c>
      <c r="G349" s="76">
        <v>1.0347844450478172E-2</v>
      </c>
      <c r="H349" s="13">
        <f t="shared" si="39"/>
        <v>1964.34</v>
      </c>
      <c r="I349" s="14"/>
      <c r="K349" s="20">
        <f t="shared" si="37"/>
        <v>1160.29</v>
      </c>
      <c r="L349" s="13">
        <f t="shared" si="38"/>
        <v>0</v>
      </c>
      <c r="M349" s="13">
        <f t="shared" si="38"/>
        <v>0</v>
      </c>
      <c r="N349" s="13">
        <f t="shared" si="38"/>
        <v>0</v>
      </c>
      <c r="O349" s="13">
        <f t="shared" si="38"/>
        <v>0</v>
      </c>
      <c r="P349" s="49">
        <f t="shared" si="38"/>
        <v>0</v>
      </c>
      <c r="Q349" s="49">
        <f t="shared" si="35"/>
        <v>1160.29</v>
      </c>
      <c r="R349" s="21">
        <f t="shared" si="36"/>
        <v>804.05</v>
      </c>
    </row>
    <row r="350" spans="1:18" ht="15" x14ac:dyDescent="0.25">
      <c r="A350" s="1" t="s">
        <v>272</v>
      </c>
      <c r="B350" s="1">
        <v>3</v>
      </c>
      <c r="C350" s="1" t="s">
        <v>276</v>
      </c>
      <c r="D350" s="2" t="s">
        <v>885</v>
      </c>
      <c r="F350" s="9">
        <v>3743</v>
      </c>
      <c r="G350" s="76">
        <v>0.11292122967387697</v>
      </c>
      <c r="H350" s="13">
        <f t="shared" si="39"/>
        <v>21435.919999999998</v>
      </c>
      <c r="I350" s="14"/>
      <c r="K350" s="20">
        <f t="shared" si="37"/>
        <v>12661.71</v>
      </c>
      <c r="L350" s="13">
        <f t="shared" si="38"/>
        <v>0</v>
      </c>
      <c r="M350" s="13">
        <f t="shared" si="38"/>
        <v>0</v>
      </c>
      <c r="N350" s="13">
        <f t="shared" si="38"/>
        <v>0</v>
      </c>
      <c r="O350" s="13">
        <f t="shared" si="38"/>
        <v>0</v>
      </c>
      <c r="P350" s="49">
        <f t="shared" si="38"/>
        <v>0</v>
      </c>
      <c r="Q350" s="49">
        <f t="shared" si="35"/>
        <v>12661.71</v>
      </c>
      <c r="R350" s="21">
        <f t="shared" si="36"/>
        <v>8774.2099999999991</v>
      </c>
    </row>
    <row r="351" spans="1:18" ht="14.25" customHeight="1" x14ac:dyDescent="0.25">
      <c r="A351" s="1" t="s">
        <v>272</v>
      </c>
      <c r="B351" s="1">
        <v>3</v>
      </c>
      <c r="C351" s="1" t="s">
        <v>273</v>
      </c>
      <c r="D351" s="2" t="s">
        <v>882</v>
      </c>
      <c r="F351" s="9">
        <v>12357</v>
      </c>
      <c r="G351" s="76">
        <v>0.37279391800162909</v>
      </c>
      <c r="H351" s="13">
        <f t="shared" si="39"/>
        <v>70767.73</v>
      </c>
      <c r="I351" s="14"/>
      <c r="K351" s="20">
        <f t="shared" si="37"/>
        <v>41800.879999999997</v>
      </c>
      <c r="L351" s="13">
        <f t="shared" si="38"/>
        <v>0</v>
      </c>
      <c r="M351" s="13">
        <f t="shared" si="38"/>
        <v>0</v>
      </c>
      <c r="N351" s="13">
        <f t="shared" si="38"/>
        <v>0</v>
      </c>
      <c r="O351" s="13">
        <f t="shared" si="38"/>
        <v>0</v>
      </c>
      <c r="P351" s="49">
        <f t="shared" si="38"/>
        <v>0</v>
      </c>
      <c r="Q351" s="49">
        <f t="shared" si="35"/>
        <v>41800.879999999997</v>
      </c>
      <c r="R351" s="21">
        <f t="shared" si="36"/>
        <v>28966.85</v>
      </c>
    </row>
    <row r="352" spans="1:18" ht="15.75" thickBot="1" x14ac:dyDescent="0.3">
      <c r="D352" s="2" t="s">
        <v>1223</v>
      </c>
      <c r="F352" s="8">
        <v>33147</v>
      </c>
      <c r="G352" s="77">
        <v>1</v>
      </c>
      <c r="H352" s="13">
        <f>SUM(H347:H351)</f>
        <v>189830.71</v>
      </c>
      <c r="I352" s="14"/>
      <c r="K352" s="20">
        <f t="shared" si="37"/>
        <v>112128.66</v>
      </c>
      <c r="L352" s="13">
        <f t="shared" si="38"/>
        <v>0</v>
      </c>
      <c r="M352" s="13">
        <f t="shared" si="38"/>
        <v>0</v>
      </c>
      <c r="N352" s="13">
        <f t="shared" si="38"/>
        <v>0</v>
      </c>
      <c r="O352" s="13">
        <f t="shared" si="38"/>
        <v>0</v>
      </c>
      <c r="P352" s="49">
        <f t="shared" si="38"/>
        <v>0</v>
      </c>
      <c r="Q352" s="49">
        <f t="shared" si="35"/>
        <v>112128.66</v>
      </c>
      <c r="R352" s="21">
        <f t="shared" si="36"/>
        <v>77702.049999999988</v>
      </c>
    </row>
    <row r="353" spans="1:18" ht="15.75" thickTop="1" x14ac:dyDescent="0.25">
      <c r="A353" s="1" t="s">
        <v>19</v>
      </c>
      <c r="D353" s="2" t="s">
        <v>19</v>
      </c>
      <c r="F353" s="9"/>
      <c r="G353" s="76"/>
      <c r="H353" s="13"/>
      <c r="I353" s="14"/>
      <c r="K353" s="20" t="str">
        <f t="shared" si="37"/>
        <v/>
      </c>
      <c r="L353" s="13" t="str">
        <f t="shared" si="38"/>
        <v/>
      </c>
      <c r="M353" s="13" t="str">
        <f t="shared" si="38"/>
        <v/>
      </c>
      <c r="N353" s="13" t="str">
        <f t="shared" si="38"/>
        <v/>
      </c>
      <c r="O353" s="13" t="str">
        <f t="shared" si="38"/>
        <v/>
      </c>
      <c r="P353" s="49" t="str">
        <f t="shared" si="38"/>
        <v/>
      </c>
      <c r="Q353" s="49" t="str">
        <f t="shared" si="35"/>
        <v/>
      </c>
      <c r="R353" s="21" t="str">
        <f t="shared" si="36"/>
        <v/>
      </c>
    </row>
    <row r="354" spans="1:18" ht="15" x14ac:dyDescent="0.25">
      <c r="A354" s="1" t="s">
        <v>277</v>
      </c>
      <c r="B354" s="1">
        <v>1</v>
      </c>
      <c r="C354" s="1" t="s">
        <v>14</v>
      </c>
      <c r="D354" s="2" t="s">
        <v>886</v>
      </c>
      <c r="F354" s="9">
        <v>20769</v>
      </c>
      <c r="G354" s="76">
        <v>0.75214572846123207</v>
      </c>
      <c r="H354" s="13">
        <f t="shared" si="39"/>
        <v>118942.7</v>
      </c>
      <c r="I354" s="14"/>
      <c r="K354" s="20">
        <f t="shared" si="37"/>
        <v>70256.740000000005</v>
      </c>
      <c r="L354" s="13">
        <f t="shared" si="38"/>
        <v>0</v>
      </c>
      <c r="M354" s="13">
        <f t="shared" si="38"/>
        <v>0</v>
      </c>
      <c r="N354" s="13">
        <f t="shared" si="38"/>
        <v>0</v>
      </c>
      <c r="O354" s="13">
        <f t="shared" si="38"/>
        <v>0</v>
      </c>
      <c r="P354" s="49">
        <f t="shared" si="38"/>
        <v>0</v>
      </c>
      <c r="Q354" s="49">
        <f t="shared" si="35"/>
        <v>70256.740000000005</v>
      </c>
      <c r="R354" s="21">
        <f t="shared" si="36"/>
        <v>48685.959999999992</v>
      </c>
    </row>
    <row r="355" spans="1:18" ht="15" x14ac:dyDescent="0.25">
      <c r="A355" s="1" t="s">
        <v>277</v>
      </c>
      <c r="B355" s="1">
        <v>3</v>
      </c>
      <c r="C355" s="1" t="s">
        <v>278</v>
      </c>
      <c r="D355" s="2" t="s">
        <v>887</v>
      </c>
      <c r="F355" s="9">
        <v>6608</v>
      </c>
      <c r="G355" s="76">
        <v>0.23930757252018978</v>
      </c>
      <c r="H355" s="13">
        <f t="shared" si="39"/>
        <v>37843.58</v>
      </c>
      <c r="I355" s="14"/>
      <c r="K355" s="20">
        <f t="shared" si="37"/>
        <v>22353.34</v>
      </c>
      <c r="L355" s="13">
        <f t="shared" si="38"/>
        <v>0</v>
      </c>
      <c r="M355" s="13">
        <f t="shared" si="38"/>
        <v>0</v>
      </c>
      <c r="N355" s="13">
        <f t="shared" si="38"/>
        <v>0</v>
      </c>
      <c r="O355" s="13">
        <f t="shared" si="38"/>
        <v>0</v>
      </c>
      <c r="P355" s="49">
        <f t="shared" si="38"/>
        <v>0</v>
      </c>
      <c r="Q355" s="49">
        <f t="shared" si="35"/>
        <v>22353.34</v>
      </c>
      <c r="R355" s="21">
        <f t="shared" si="36"/>
        <v>15490.240000000002</v>
      </c>
    </row>
    <row r="356" spans="1:18" ht="15" x14ac:dyDescent="0.25">
      <c r="A356" s="1" t="s">
        <v>277</v>
      </c>
      <c r="B356" s="1">
        <v>3</v>
      </c>
      <c r="C356" s="1" t="s">
        <v>279</v>
      </c>
      <c r="D356" s="2" t="s">
        <v>888</v>
      </c>
      <c r="F356" s="9">
        <v>236</v>
      </c>
      <c r="G356" s="76">
        <v>8.5466990185782063E-3</v>
      </c>
      <c r="H356" s="13">
        <f t="shared" si="39"/>
        <v>1351.56</v>
      </c>
      <c r="I356" s="14"/>
      <c r="K356" s="20">
        <f t="shared" si="37"/>
        <v>798.33</v>
      </c>
      <c r="L356" s="13">
        <f t="shared" si="38"/>
        <v>0</v>
      </c>
      <c r="M356" s="13">
        <f t="shared" si="38"/>
        <v>0</v>
      </c>
      <c r="N356" s="13">
        <f t="shared" si="38"/>
        <v>0</v>
      </c>
      <c r="O356" s="13">
        <f t="shared" si="38"/>
        <v>0</v>
      </c>
      <c r="P356" s="49">
        <f t="shared" si="38"/>
        <v>0</v>
      </c>
      <c r="Q356" s="49">
        <f t="shared" si="35"/>
        <v>798.33</v>
      </c>
      <c r="R356" s="21">
        <f t="shared" si="36"/>
        <v>553.2299999999999</v>
      </c>
    </row>
    <row r="357" spans="1:18" ht="15.75" thickBot="1" x14ac:dyDescent="0.3">
      <c r="D357" s="2" t="s">
        <v>1223</v>
      </c>
      <c r="F357" s="8">
        <v>27613</v>
      </c>
      <c r="G357" s="77">
        <v>1</v>
      </c>
      <c r="H357" s="13">
        <f>SUM(H354:H356)</f>
        <v>158137.84</v>
      </c>
      <c r="I357" s="14"/>
      <c r="K357" s="20">
        <f t="shared" si="37"/>
        <v>93408.41</v>
      </c>
      <c r="L357" s="13">
        <f t="shared" si="38"/>
        <v>0</v>
      </c>
      <c r="M357" s="13">
        <f t="shared" si="38"/>
        <v>0</v>
      </c>
      <c r="N357" s="13">
        <f t="shared" si="38"/>
        <v>0</v>
      </c>
      <c r="O357" s="13">
        <f t="shared" si="38"/>
        <v>0</v>
      </c>
      <c r="P357" s="49">
        <f t="shared" si="38"/>
        <v>0</v>
      </c>
      <c r="Q357" s="49">
        <f t="shared" si="35"/>
        <v>93408.41</v>
      </c>
      <c r="R357" s="21">
        <f t="shared" si="36"/>
        <v>64729.429999999993</v>
      </c>
    </row>
    <row r="358" spans="1:18" ht="15.75" thickTop="1" x14ac:dyDescent="0.25">
      <c r="A358" s="1" t="s">
        <v>19</v>
      </c>
      <c r="D358" s="2" t="s">
        <v>19</v>
      </c>
      <c r="F358" s="9"/>
      <c r="G358" s="76"/>
      <c r="H358" s="13"/>
      <c r="I358" s="14"/>
      <c r="K358" s="20" t="str">
        <f t="shared" si="37"/>
        <v/>
      </c>
      <c r="L358" s="13" t="str">
        <f t="shared" si="38"/>
        <v/>
      </c>
      <c r="M358" s="13" t="str">
        <f t="shared" si="38"/>
        <v/>
      </c>
      <c r="N358" s="13" t="str">
        <f t="shared" si="38"/>
        <v/>
      </c>
      <c r="O358" s="13" t="str">
        <f t="shared" si="38"/>
        <v/>
      </c>
      <c r="P358" s="49" t="str">
        <f t="shared" si="38"/>
        <v/>
      </c>
      <c r="Q358" s="49" t="str">
        <f t="shared" si="35"/>
        <v/>
      </c>
      <c r="R358" s="21" t="str">
        <f t="shared" si="36"/>
        <v/>
      </c>
    </row>
    <row r="359" spans="1:18" ht="15" x14ac:dyDescent="0.25">
      <c r="A359" s="1" t="s">
        <v>280</v>
      </c>
      <c r="B359" s="1">
        <v>1</v>
      </c>
      <c r="C359" s="1" t="s">
        <v>14</v>
      </c>
      <c r="D359" s="2" t="s">
        <v>889</v>
      </c>
      <c r="F359" s="9">
        <v>46238</v>
      </c>
      <c r="G359" s="76">
        <v>0.28583438939201927</v>
      </c>
      <c r="H359" s="13">
        <f t="shared" si="39"/>
        <v>264802</v>
      </c>
      <c r="I359" s="14"/>
      <c r="K359" s="20">
        <f t="shared" si="37"/>
        <v>156412.49</v>
      </c>
      <c r="L359" s="13">
        <f t="shared" si="38"/>
        <v>0</v>
      </c>
      <c r="M359" s="13">
        <f t="shared" si="38"/>
        <v>0</v>
      </c>
      <c r="N359" s="13">
        <f t="shared" si="38"/>
        <v>0</v>
      </c>
      <c r="O359" s="13">
        <f t="shared" si="38"/>
        <v>0</v>
      </c>
      <c r="P359" s="49">
        <f t="shared" si="38"/>
        <v>0</v>
      </c>
      <c r="Q359" s="49">
        <f t="shared" si="35"/>
        <v>156412.49</v>
      </c>
      <c r="R359" s="21">
        <f t="shared" si="36"/>
        <v>108389.51000000001</v>
      </c>
    </row>
    <row r="360" spans="1:18" ht="15" x14ac:dyDescent="0.25">
      <c r="A360" s="1" t="s">
        <v>280</v>
      </c>
      <c r="B360" s="1">
        <v>3</v>
      </c>
      <c r="C360" s="1" t="s">
        <v>283</v>
      </c>
      <c r="D360" s="2" t="s">
        <v>892</v>
      </c>
      <c r="F360" s="9">
        <v>9560</v>
      </c>
      <c r="G360" s="76">
        <v>5.9098074367137515E-2</v>
      </c>
      <c r="H360" s="13">
        <f t="shared" si="39"/>
        <v>54749.49</v>
      </c>
      <c r="I360" s="14"/>
      <c r="K360" s="20">
        <f t="shared" si="37"/>
        <v>32339.27</v>
      </c>
      <c r="L360" s="13">
        <f t="shared" si="38"/>
        <v>0</v>
      </c>
      <c r="M360" s="13">
        <f t="shared" si="38"/>
        <v>0</v>
      </c>
      <c r="N360" s="13">
        <f t="shared" si="38"/>
        <v>0</v>
      </c>
      <c r="O360" s="13">
        <f t="shared" si="38"/>
        <v>0</v>
      </c>
      <c r="P360" s="49">
        <f t="shared" si="38"/>
        <v>0</v>
      </c>
      <c r="Q360" s="49">
        <f t="shared" si="35"/>
        <v>32339.27</v>
      </c>
      <c r="R360" s="21">
        <f t="shared" si="36"/>
        <v>22410.219999999998</v>
      </c>
    </row>
    <row r="361" spans="1:18" ht="15" x14ac:dyDescent="0.25">
      <c r="A361" s="1" t="s">
        <v>280</v>
      </c>
      <c r="B361" s="1">
        <v>3</v>
      </c>
      <c r="C361" s="1" t="s">
        <v>284</v>
      </c>
      <c r="D361" s="2" t="s">
        <v>636</v>
      </c>
      <c r="E361" s="1" t="s">
        <v>614</v>
      </c>
      <c r="F361" s="9">
        <v>3881</v>
      </c>
      <c r="G361" s="76">
        <v>2.3991592742558649E-2</v>
      </c>
      <c r="H361" s="13">
        <f t="shared" si="39"/>
        <v>22226.23</v>
      </c>
      <c r="I361" s="14"/>
      <c r="K361" s="20">
        <f t="shared" si="37"/>
        <v>13128.53</v>
      </c>
      <c r="L361" s="13">
        <f t="shared" si="38"/>
        <v>0</v>
      </c>
      <c r="M361" s="13">
        <f t="shared" si="38"/>
        <v>0</v>
      </c>
      <c r="N361" s="13">
        <f t="shared" si="38"/>
        <v>0</v>
      </c>
      <c r="O361" s="13">
        <f t="shared" si="38"/>
        <v>0</v>
      </c>
      <c r="P361" s="49">
        <f t="shared" si="38"/>
        <v>0</v>
      </c>
      <c r="Q361" s="49">
        <f t="shared" si="35"/>
        <v>13128.53</v>
      </c>
      <c r="R361" s="21">
        <f t="shared" si="36"/>
        <v>9097.6999999999989</v>
      </c>
    </row>
    <row r="362" spans="1:18" ht="15" x14ac:dyDescent="0.25">
      <c r="A362" s="1" t="s">
        <v>280</v>
      </c>
      <c r="B362" s="1">
        <v>3</v>
      </c>
      <c r="C362" s="1" t="s">
        <v>281</v>
      </c>
      <c r="D362" s="2" t="s">
        <v>890</v>
      </c>
      <c r="F362" s="9">
        <v>25313</v>
      </c>
      <c r="G362" s="76">
        <v>0.15648007912712886</v>
      </c>
      <c r="H362" s="13">
        <f t="shared" si="39"/>
        <v>144965.89000000001</v>
      </c>
      <c r="I362" s="14"/>
      <c r="K362" s="20">
        <f t="shared" si="37"/>
        <v>85628.04</v>
      </c>
      <c r="L362" s="13">
        <f t="shared" si="38"/>
        <v>0</v>
      </c>
      <c r="M362" s="13">
        <f t="shared" si="38"/>
        <v>0</v>
      </c>
      <c r="N362" s="13">
        <f t="shared" si="38"/>
        <v>0</v>
      </c>
      <c r="O362" s="13">
        <f t="shared" si="38"/>
        <v>0</v>
      </c>
      <c r="P362" s="49">
        <f t="shared" si="38"/>
        <v>0</v>
      </c>
      <c r="Q362" s="49">
        <f t="shared" si="35"/>
        <v>85628.04</v>
      </c>
      <c r="R362" s="21">
        <f t="shared" si="36"/>
        <v>59337.85000000002</v>
      </c>
    </row>
    <row r="363" spans="1:18" ht="15" x14ac:dyDescent="0.25">
      <c r="A363" s="1" t="s">
        <v>280</v>
      </c>
      <c r="B363" s="1">
        <v>3</v>
      </c>
      <c r="C363" s="1" t="s">
        <v>282</v>
      </c>
      <c r="D363" s="2" t="s">
        <v>891</v>
      </c>
      <c r="F363" s="9">
        <v>63830</v>
      </c>
      <c r="G363" s="76">
        <v>0.39458473711865977</v>
      </c>
      <c r="H363" s="13">
        <f t="shared" si="39"/>
        <v>365550.23</v>
      </c>
      <c r="I363" s="14"/>
      <c r="K363" s="20">
        <f t="shared" si="37"/>
        <v>215922.17</v>
      </c>
      <c r="L363" s="13">
        <f t="shared" si="38"/>
        <v>0</v>
      </c>
      <c r="M363" s="13">
        <f t="shared" si="38"/>
        <v>0</v>
      </c>
      <c r="N363" s="13">
        <f t="shared" si="38"/>
        <v>0</v>
      </c>
      <c r="O363" s="13">
        <f t="shared" si="38"/>
        <v>0</v>
      </c>
      <c r="P363" s="49">
        <f t="shared" si="38"/>
        <v>0</v>
      </c>
      <c r="Q363" s="49">
        <f t="shared" si="35"/>
        <v>215922.17</v>
      </c>
      <c r="R363" s="21">
        <f t="shared" si="36"/>
        <v>149628.05999999997</v>
      </c>
    </row>
    <row r="364" spans="1:18" ht="15" x14ac:dyDescent="0.25">
      <c r="A364" s="1" t="s">
        <v>280</v>
      </c>
      <c r="B364" s="1">
        <v>3</v>
      </c>
      <c r="C364" s="1" t="s">
        <v>285</v>
      </c>
      <c r="D364" s="2" t="s">
        <v>893</v>
      </c>
      <c r="F364" s="9">
        <v>5550</v>
      </c>
      <c r="G364" s="76">
        <v>3.430902852903904E-2</v>
      </c>
      <c r="H364" s="13">
        <f t="shared" si="39"/>
        <v>31784.49</v>
      </c>
      <c r="I364" s="14"/>
      <c r="K364" s="20">
        <f t="shared" si="37"/>
        <v>18774.37</v>
      </c>
      <c r="L364" s="13">
        <f t="shared" si="38"/>
        <v>0</v>
      </c>
      <c r="M364" s="13">
        <f t="shared" si="38"/>
        <v>0</v>
      </c>
      <c r="N364" s="13">
        <f t="shared" si="38"/>
        <v>0</v>
      </c>
      <c r="O364" s="13">
        <f t="shared" si="38"/>
        <v>0</v>
      </c>
      <c r="P364" s="49">
        <f t="shared" si="38"/>
        <v>0</v>
      </c>
      <c r="Q364" s="49">
        <f t="shared" si="35"/>
        <v>18774.37</v>
      </c>
      <c r="R364" s="21">
        <f t="shared" si="36"/>
        <v>13010.120000000003</v>
      </c>
    </row>
    <row r="365" spans="1:18" ht="15" x14ac:dyDescent="0.25">
      <c r="A365" s="1" t="s">
        <v>280</v>
      </c>
      <c r="B365" s="1">
        <v>3</v>
      </c>
      <c r="C365" s="1" t="s">
        <v>286</v>
      </c>
      <c r="D365" s="2" t="s">
        <v>894</v>
      </c>
      <c r="F365" s="9">
        <v>1372</v>
      </c>
      <c r="G365" s="76">
        <v>8.4814391246561364E-3</v>
      </c>
      <c r="H365" s="13">
        <f t="shared" si="39"/>
        <v>7857.35</v>
      </c>
      <c r="I365" s="14"/>
      <c r="K365" s="20">
        <f t="shared" si="37"/>
        <v>4641.16</v>
      </c>
      <c r="L365" s="13">
        <f t="shared" si="38"/>
        <v>0</v>
      </c>
      <c r="M365" s="13">
        <f t="shared" si="38"/>
        <v>0</v>
      </c>
      <c r="N365" s="13">
        <f t="shared" si="38"/>
        <v>0</v>
      </c>
      <c r="O365" s="13">
        <f t="shared" si="38"/>
        <v>0</v>
      </c>
      <c r="P365" s="49">
        <f t="shared" si="38"/>
        <v>0</v>
      </c>
      <c r="Q365" s="49">
        <f t="shared" si="35"/>
        <v>4641.16</v>
      </c>
      <c r="R365" s="21">
        <f t="shared" si="36"/>
        <v>3216.1900000000005</v>
      </c>
    </row>
    <row r="366" spans="1:18" ht="15" x14ac:dyDescent="0.25">
      <c r="A366" s="1" t="s">
        <v>280</v>
      </c>
      <c r="B366" s="1">
        <v>3</v>
      </c>
      <c r="C366" s="1" t="s">
        <v>287</v>
      </c>
      <c r="D366" s="2" t="s">
        <v>895</v>
      </c>
      <c r="F366" s="9">
        <v>1422</v>
      </c>
      <c r="G366" s="76">
        <v>8.7905294717645962E-3</v>
      </c>
      <c r="H366" s="13">
        <f t="shared" si="39"/>
        <v>8143.7</v>
      </c>
      <c r="I366" s="14"/>
      <c r="K366" s="20">
        <f t="shared" si="37"/>
        <v>4810.3</v>
      </c>
      <c r="L366" s="13">
        <f t="shared" si="38"/>
        <v>0</v>
      </c>
      <c r="M366" s="13">
        <f t="shared" si="38"/>
        <v>0</v>
      </c>
      <c r="N366" s="13">
        <f t="shared" si="38"/>
        <v>0</v>
      </c>
      <c r="O366" s="13">
        <f t="shared" si="38"/>
        <v>0</v>
      </c>
      <c r="P366" s="49">
        <f t="shared" si="38"/>
        <v>0</v>
      </c>
      <c r="Q366" s="49">
        <f t="shared" si="35"/>
        <v>4810.3</v>
      </c>
      <c r="R366" s="21">
        <f t="shared" si="36"/>
        <v>3333.3999999999996</v>
      </c>
    </row>
    <row r="367" spans="1:18" ht="15" x14ac:dyDescent="0.25">
      <c r="A367" s="1" t="s">
        <v>280</v>
      </c>
      <c r="B367" s="1">
        <v>3</v>
      </c>
      <c r="C367" s="1" t="s">
        <v>288</v>
      </c>
      <c r="D367" s="2" t="s">
        <v>896</v>
      </c>
      <c r="F367" s="9">
        <v>4599</v>
      </c>
      <c r="G367" s="76">
        <v>2.8430130127036133E-2</v>
      </c>
      <c r="H367" s="13">
        <f t="shared" si="39"/>
        <v>26338.17</v>
      </c>
      <c r="I367" s="14"/>
      <c r="K367" s="20">
        <f t="shared" si="37"/>
        <v>15557.36</v>
      </c>
      <c r="L367" s="13">
        <f t="shared" si="38"/>
        <v>0</v>
      </c>
      <c r="M367" s="13">
        <f t="shared" si="38"/>
        <v>0</v>
      </c>
      <c r="N367" s="13">
        <f t="shared" si="38"/>
        <v>0</v>
      </c>
      <c r="O367" s="13">
        <f t="shared" si="38"/>
        <v>0</v>
      </c>
      <c r="P367" s="49">
        <f t="shared" si="38"/>
        <v>0</v>
      </c>
      <c r="Q367" s="49">
        <f t="shared" si="35"/>
        <v>15557.36</v>
      </c>
      <c r="R367" s="21">
        <f t="shared" si="36"/>
        <v>10780.809999999998</v>
      </c>
    </row>
    <row r="368" spans="1:18" ht="15.75" thickBot="1" x14ac:dyDescent="0.3">
      <c r="D368" s="2" t="s">
        <v>1223</v>
      </c>
      <c r="F368" s="8">
        <v>161765</v>
      </c>
      <c r="G368" s="77">
        <v>1</v>
      </c>
      <c r="H368" s="13">
        <f>SUM(H359:H367)</f>
        <v>926417.54999999993</v>
      </c>
      <c r="I368" s="14"/>
      <c r="K368" s="20">
        <f t="shared" si="37"/>
        <v>547213.68000000005</v>
      </c>
      <c r="L368" s="13">
        <f t="shared" si="38"/>
        <v>0</v>
      </c>
      <c r="M368" s="13">
        <f t="shared" si="38"/>
        <v>0</v>
      </c>
      <c r="N368" s="13">
        <f t="shared" si="38"/>
        <v>0</v>
      </c>
      <c r="O368" s="13">
        <f t="shared" si="38"/>
        <v>0</v>
      </c>
      <c r="P368" s="49">
        <f t="shared" si="38"/>
        <v>0</v>
      </c>
      <c r="Q368" s="49">
        <f t="shared" si="35"/>
        <v>547213.68000000005</v>
      </c>
      <c r="R368" s="21">
        <f t="shared" si="36"/>
        <v>379203.86999999988</v>
      </c>
    </row>
    <row r="369" spans="1:18" ht="15.75" thickTop="1" x14ac:dyDescent="0.25">
      <c r="A369" s="1" t="s">
        <v>19</v>
      </c>
      <c r="D369" s="2" t="s">
        <v>19</v>
      </c>
      <c r="F369" s="9"/>
      <c r="G369" s="76"/>
      <c r="H369" s="13"/>
      <c r="I369" s="14"/>
      <c r="K369" s="20" t="str">
        <f t="shared" si="37"/>
        <v/>
      </c>
      <c r="L369" s="13" t="str">
        <f t="shared" si="38"/>
        <v/>
      </c>
      <c r="M369" s="13" t="str">
        <f t="shared" si="38"/>
        <v/>
      </c>
      <c r="N369" s="13" t="str">
        <f t="shared" si="38"/>
        <v/>
      </c>
      <c r="O369" s="13" t="str">
        <f t="shared" si="38"/>
        <v/>
      </c>
      <c r="P369" s="49" t="str">
        <f t="shared" si="38"/>
        <v/>
      </c>
      <c r="Q369" s="49" t="str">
        <f t="shared" si="35"/>
        <v/>
      </c>
      <c r="R369" s="21" t="str">
        <f t="shared" si="36"/>
        <v/>
      </c>
    </row>
    <row r="370" spans="1:18" ht="15" x14ac:dyDescent="0.25">
      <c r="A370" s="1" t="s">
        <v>289</v>
      </c>
      <c r="B370" s="1">
        <v>1</v>
      </c>
      <c r="C370" s="1" t="s">
        <v>14</v>
      </c>
      <c r="D370" s="2" t="s">
        <v>897</v>
      </c>
      <c r="F370" s="9">
        <v>13727</v>
      </c>
      <c r="G370" s="76">
        <v>0.37834187751502124</v>
      </c>
      <c r="H370" s="13">
        <f t="shared" si="39"/>
        <v>78613.63</v>
      </c>
      <c r="I370" s="14"/>
      <c r="K370" s="20">
        <f t="shared" si="37"/>
        <v>46435.27</v>
      </c>
      <c r="L370" s="13">
        <f t="shared" si="38"/>
        <v>0</v>
      </c>
      <c r="M370" s="13">
        <f t="shared" si="38"/>
        <v>0</v>
      </c>
      <c r="N370" s="13">
        <f t="shared" si="38"/>
        <v>0</v>
      </c>
      <c r="O370" s="13">
        <f t="shared" si="38"/>
        <v>0</v>
      </c>
      <c r="P370" s="49">
        <f t="shared" si="38"/>
        <v>0</v>
      </c>
      <c r="Q370" s="49">
        <f t="shared" si="35"/>
        <v>46435.27</v>
      </c>
      <c r="R370" s="21">
        <f t="shared" si="36"/>
        <v>32178.360000000008</v>
      </c>
    </row>
    <row r="371" spans="1:18" ht="15" x14ac:dyDescent="0.25">
      <c r="A371" s="1" t="s">
        <v>289</v>
      </c>
      <c r="B371" s="1">
        <v>3</v>
      </c>
      <c r="C371" s="1" t="s">
        <v>291</v>
      </c>
      <c r="D371" s="2" t="s">
        <v>899</v>
      </c>
      <c r="F371" s="9">
        <v>3029</v>
      </c>
      <c r="G371" s="76">
        <v>8.3484923653602341E-2</v>
      </c>
      <c r="H371" s="13">
        <f t="shared" si="39"/>
        <v>17346.88</v>
      </c>
      <c r="I371" s="14"/>
      <c r="K371" s="20">
        <f t="shared" si="37"/>
        <v>10246.41</v>
      </c>
      <c r="L371" s="13">
        <f t="shared" si="38"/>
        <v>0</v>
      </c>
      <c r="M371" s="13">
        <f t="shared" si="38"/>
        <v>0</v>
      </c>
      <c r="N371" s="13">
        <f t="shared" si="38"/>
        <v>0</v>
      </c>
      <c r="O371" s="13">
        <f t="shared" si="38"/>
        <v>0</v>
      </c>
      <c r="P371" s="49">
        <f t="shared" si="38"/>
        <v>0</v>
      </c>
      <c r="Q371" s="49">
        <f t="shared" si="35"/>
        <v>10246.41</v>
      </c>
      <c r="R371" s="21">
        <f t="shared" si="36"/>
        <v>7100.4700000000012</v>
      </c>
    </row>
    <row r="372" spans="1:18" ht="15" x14ac:dyDescent="0.25">
      <c r="A372" s="1" t="s">
        <v>289</v>
      </c>
      <c r="B372" s="1">
        <v>3</v>
      </c>
      <c r="C372" s="1" t="s">
        <v>292</v>
      </c>
      <c r="D372" s="2" t="s">
        <v>900</v>
      </c>
      <c r="F372" s="9">
        <v>450</v>
      </c>
      <c r="G372" s="76">
        <v>1.2402844385645775E-2</v>
      </c>
      <c r="H372" s="13">
        <f t="shared" si="39"/>
        <v>2577.12</v>
      </c>
      <c r="I372" s="14"/>
      <c r="K372" s="20">
        <f t="shared" si="37"/>
        <v>1522.25</v>
      </c>
      <c r="L372" s="13">
        <f t="shared" si="38"/>
        <v>0</v>
      </c>
      <c r="M372" s="13">
        <f t="shared" si="38"/>
        <v>0</v>
      </c>
      <c r="N372" s="13">
        <f t="shared" si="38"/>
        <v>0</v>
      </c>
      <c r="O372" s="13">
        <f t="shared" si="38"/>
        <v>0</v>
      </c>
      <c r="P372" s="49">
        <f t="shared" si="38"/>
        <v>0</v>
      </c>
      <c r="Q372" s="49">
        <f t="shared" si="35"/>
        <v>1522.25</v>
      </c>
      <c r="R372" s="21">
        <f t="shared" si="36"/>
        <v>1054.8699999999999</v>
      </c>
    </row>
    <row r="373" spans="1:18" ht="15" x14ac:dyDescent="0.25">
      <c r="A373" s="1" t="s">
        <v>289</v>
      </c>
      <c r="B373" s="1">
        <v>3</v>
      </c>
      <c r="C373" s="1" t="s">
        <v>293</v>
      </c>
      <c r="D373" s="2" t="s">
        <v>901</v>
      </c>
      <c r="F373" s="9">
        <v>199</v>
      </c>
      <c r="G373" s="76">
        <v>5.4848134060966874E-3</v>
      </c>
      <c r="H373" s="13">
        <f t="shared" si="39"/>
        <v>1139.6600000000001</v>
      </c>
      <c r="I373" s="14"/>
      <c r="K373" s="20">
        <f t="shared" si="37"/>
        <v>673.17</v>
      </c>
      <c r="L373" s="13">
        <f t="shared" si="38"/>
        <v>0</v>
      </c>
      <c r="M373" s="13">
        <f t="shared" si="38"/>
        <v>0</v>
      </c>
      <c r="N373" s="13">
        <f t="shared" si="38"/>
        <v>0</v>
      </c>
      <c r="O373" s="13">
        <f t="shared" si="38"/>
        <v>0</v>
      </c>
      <c r="P373" s="49">
        <f t="shared" si="38"/>
        <v>0</v>
      </c>
      <c r="Q373" s="49">
        <f t="shared" si="35"/>
        <v>673.17</v>
      </c>
      <c r="R373" s="21">
        <f t="shared" si="36"/>
        <v>466.49000000000012</v>
      </c>
    </row>
    <row r="374" spans="1:18" ht="15" x14ac:dyDescent="0.25">
      <c r="A374" s="1" t="s">
        <v>289</v>
      </c>
      <c r="B374" s="1">
        <v>3</v>
      </c>
      <c r="C374" s="1" t="s">
        <v>294</v>
      </c>
      <c r="D374" s="2" t="s">
        <v>902</v>
      </c>
      <c r="F374" s="9">
        <v>286</v>
      </c>
      <c r="G374" s="76">
        <v>7.8826966539882037E-3</v>
      </c>
      <c r="H374" s="13">
        <f t="shared" si="39"/>
        <v>1637.9</v>
      </c>
      <c r="I374" s="14"/>
      <c r="K374" s="20">
        <f t="shared" si="37"/>
        <v>967.47</v>
      </c>
      <c r="L374" s="13">
        <f t="shared" si="38"/>
        <v>0</v>
      </c>
      <c r="M374" s="13">
        <f t="shared" si="38"/>
        <v>0</v>
      </c>
      <c r="N374" s="13">
        <f t="shared" si="38"/>
        <v>0</v>
      </c>
      <c r="O374" s="13">
        <f t="shared" si="38"/>
        <v>0</v>
      </c>
      <c r="P374" s="49">
        <f t="shared" si="38"/>
        <v>0</v>
      </c>
      <c r="Q374" s="49">
        <f t="shared" si="35"/>
        <v>967.47</v>
      </c>
      <c r="R374" s="21">
        <f t="shared" si="36"/>
        <v>670.43000000000006</v>
      </c>
    </row>
    <row r="375" spans="1:18" ht="15" x14ac:dyDescent="0.25">
      <c r="A375" s="1" t="s">
        <v>289</v>
      </c>
      <c r="B375" s="1">
        <v>3</v>
      </c>
      <c r="C375" s="1" t="s">
        <v>295</v>
      </c>
      <c r="D375" s="2" t="s">
        <v>903</v>
      </c>
      <c r="F375" s="9">
        <v>502</v>
      </c>
      <c r="G375" s="76">
        <v>1.3836061959098176E-2</v>
      </c>
      <c r="H375" s="13">
        <f t="shared" si="39"/>
        <v>2874.92</v>
      </c>
      <c r="I375" s="14"/>
      <c r="K375" s="20">
        <f t="shared" si="37"/>
        <v>1698.15</v>
      </c>
      <c r="L375" s="13">
        <f t="shared" si="38"/>
        <v>0</v>
      </c>
      <c r="M375" s="13">
        <f t="shared" si="38"/>
        <v>0</v>
      </c>
      <c r="N375" s="13">
        <f t="shared" si="38"/>
        <v>0</v>
      </c>
      <c r="O375" s="13">
        <f t="shared" si="38"/>
        <v>0</v>
      </c>
      <c r="P375" s="49">
        <f t="shared" si="38"/>
        <v>0</v>
      </c>
      <c r="Q375" s="49">
        <f t="shared" si="35"/>
        <v>1698.15</v>
      </c>
      <c r="R375" s="21">
        <f t="shared" si="36"/>
        <v>1176.77</v>
      </c>
    </row>
    <row r="376" spans="1:18" ht="15" x14ac:dyDescent="0.25">
      <c r="A376" s="1" t="s">
        <v>289</v>
      </c>
      <c r="B376" s="1">
        <v>3</v>
      </c>
      <c r="C376" s="1" t="s">
        <v>296</v>
      </c>
      <c r="D376" s="2" t="s">
        <v>904</v>
      </c>
      <c r="F376" s="9">
        <v>581</v>
      </c>
      <c r="G376" s="76">
        <v>1.6013450195689321E-2</v>
      </c>
      <c r="H376" s="13">
        <f t="shared" si="39"/>
        <v>3327.35</v>
      </c>
      <c r="I376" s="14"/>
      <c r="K376" s="20">
        <f t="shared" si="37"/>
        <v>1965.39</v>
      </c>
      <c r="L376" s="13">
        <f t="shared" si="38"/>
        <v>0</v>
      </c>
      <c r="M376" s="13">
        <f t="shared" si="38"/>
        <v>0</v>
      </c>
      <c r="N376" s="13">
        <f t="shared" si="38"/>
        <v>0</v>
      </c>
      <c r="O376" s="13">
        <f t="shared" si="38"/>
        <v>0</v>
      </c>
      <c r="P376" s="49">
        <f t="shared" si="38"/>
        <v>0</v>
      </c>
      <c r="Q376" s="49">
        <f t="shared" si="35"/>
        <v>1965.39</v>
      </c>
      <c r="R376" s="21">
        <f t="shared" si="36"/>
        <v>1361.9599999999998</v>
      </c>
    </row>
    <row r="377" spans="1:18" ht="15" x14ac:dyDescent="0.25">
      <c r="A377" s="1" t="s">
        <v>289</v>
      </c>
      <c r="B377" s="1">
        <v>3</v>
      </c>
      <c r="C377" s="1" t="s">
        <v>297</v>
      </c>
      <c r="D377" s="2" t="s">
        <v>905</v>
      </c>
      <c r="F377" s="9">
        <v>359</v>
      </c>
      <c r="G377" s="76">
        <v>9.8947136321040734E-3</v>
      </c>
      <c r="H377" s="13">
        <f t="shared" si="39"/>
        <v>2055.9699999999998</v>
      </c>
      <c r="I377" s="14"/>
      <c r="K377" s="20">
        <f t="shared" si="37"/>
        <v>1214.4100000000001</v>
      </c>
      <c r="L377" s="13">
        <f t="shared" si="38"/>
        <v>0</v>
      </c>
      <c r="M377" s="13">
        <f t="shared" si="38"/>
        <v>0</v>
      </c>
      <c r="N377" s="13">
        <f t="shared" si="38"/>
        <v>0</v>
      </c>
      <c r="O377" s="13">
        <f t="shared" si="38"/>
        <v>0</v>
      </c>
      <c r="P377" s="49">
        <f t="shared" si="38"/>
        <v>0</v>
      </c>
      <c r="Q377" s="49">
        <f t="shared" si="35"/>
        <v>1214.4100000000001</v>
      </c>
      <c r="R377" s="21">
        <f t="shared" si="36"/>
        <v>841.55999999999972</v>
      </c>
    </row>
    <row r="378" spans="1:18" ht="15" x14ac:dyDescent="0.25">
      <c r="A378" s="1" t="s">
        <v>289</v>
      </c>
      <c r="B378" s="1">
        <v>3</v>
      </c>
      <c r="C378" s="1" t="s">
        <v>290</v>
      </c>
      <c r="D378" s="2" t="s">
        <v>898</v>
      </c>
      <c r="F378" s="9">
        <v>16759</v>
      </c>
      <c r="G378" s="76">
        <v>0.4619094867978612</v>
      </c>
      <c r="H378" s="13">
        <f t="shared" si="39"/>
        <v>95977.7</v>
      </c>
      <c r="I378" s="14"/>
      <c r="K378" s="20">
        <f t="shared" si="37"/>
        <v>56691.83</v>
      </c>
      <c r="L378" s="13">
        <f t="shared" si="38"/>
        <v>0</v>
      </c>
      <c r="M378" s="13">
        <f t="shared" si="38"/>
        <v>0</v>
      </c>
      <c r="N378" s="13">
        <f t="shared" si="38"/>
        <v>0</v>
      </c>
      <c r="O378" s="13">
        <f t="shared" si="38"/>
        <v>0</v>
      </c>
      <c r="P378" s="49">
        <f t="shared" si="38"/>
        <v>0</v>
      </c>
      <c r="Q378" s="49">
        <f t="shared" si="35"/>
        <v>56691.83</v>
      </c>
      <c r="R378" s="21">
        <f t="shared" si="36"/>
        <v>39285.869999999995</v>
      </c>
    </row>
    <row r="379" spans="1:18" ht="15" x14ac:dyDescent="0.25">
      <c r="A379" s="1" t="s">
        <v>289</v>
      </c>
      <c r="B379" s="1">
        <v>3</v>
      </c>
      <c r="C379" s="1" t="s">
        <v>298</v>
      </c>
      <c r="D379" s="2" t="s">
        <v>906</v>
      </c>
      <c r="F379" s="9">
        <v>390</v>
      </c>
      <c r="G379" s="76">
        <v>1.0749131800893005E-2</v>
      </c>
      <c r="H379" s="13">
        <f t="shared" si="39"/>
        <v>2233.5</v>
      </c>
      <c r="I379" s="14"/>
      <c r="K379" s="20">
        <f t="shared" si="37"/>
        <v>1319.28</v>
      </c>
      <c r="L379" s="13">
        <f t="shared" si="38"/>
        <v>0</v>
      </c>
      <c r="M379" s="13">
        <f t="shared" si="38"/>
        <v>0</v>
      </c>
      <c r="N379" s="13">
        <f t="shared" si="38"/>
        <v>0</v>
      </c>
      <c r="O379" s="13">
        <f t="shared" si="38"/>
        <v>0</v>
      </c>
      <c r="P379" s="49">
        <f t="shared" si="38"/>
        <v>0</v>
      </c>
      <c r="Q379" s="49">
        <f t="shared" si="35"/>
        <v>1319.28</v>
      </c>
      <c r="R379" s="21">
        <f t="shared" si="36"/>
        <v>914.22</v>
      </c>
    </row>
    <row r="380" spans="1:18" ht="15.75" thickBot="1" x14ac:dyDescent="0.3">
      <c r="D380" s="2" t="s">
        <v>1223</v>
      </c>
      <c r="F380" s="8">
        <v>36282</v>
      </c>
      <c r="G380" s="77">
        <v>1</v>
      </c>
      <c r="H380" s="13">
        <f>SUM(H370:H379)</f>
        <v>207784.63</v>
      </c>
      <c r="I380" s="14"/>
      <c r="K380" s="20">
        <f t="shared" si="37"/>
        <v>122733.64</v>
      </c>
      <c r="L380" s="13">
        <f t="shared" si="38"/>
        <v>0</v>
      </c>
      <c r="M380" s="13">
        <f t="shared" si="38"/>
        <v>0</v>
      </c>
      <c r="N380" s="13">
        <f t="shared" si="38"/>
        <v>0</v>
      </c>
      <c r="O380" s="13">
        <f t="shared" si="38"/>
        <v>0</v>
      </c>
      <c r="P380" s="49">
        <f t="shared" si="38"/>
        <v>0</v>
      </c>
      <c r="Q380" s="49">
        <f t="shared" si="35"/>
        <v>122733.64</v>
      </c>
      <c r="R380" s="21">
        <f t="shared" si="36"/>
        <v>85050.99</v>
      </c>
    </row>
    <row r="381" spans="1:18" ht="15.75" thickTop="1" x14ac:dyDescent="0.25">
      <c r="A381" s="1" t="s">
        <v>19</v>
      </c>
      <c r="D381" s="2" t="s">
        <v>19</v>
      </c>
      <c r="F381" s="9"/>
      <c r="G381" s="76"/>
      <c r="H381" s="13"/>
      <c r="I381" s="14"/>
      <c r="K381" s="20" t="str">
        <f t="shared" si="37"/>
        <v/>
      </c>
      <c r="L381" s="13" t="str">
        <f t="shared" si="38"/>
        <v/>
      </c>
      <c r="M381" s="13" t="str">
        <f t="shared" si="38"/>
        <v/>
      </c>
      <c r="N381" s="13" t="str">
        <f t="shared" si="38"/>
        <v/>
      </c>
      <c r="O381" s="13" t="str">
        <f t="shared" si="38"/>
        <v/>
      </c>
      <c r="P381" s="49" t="str">
        <f t="shared" si="38"/>
        <v/>
      </c>
      <c r="Q381" s="49" t="str">
        <f t="shared" si="35"/>
        <v/>
      </c>
      <c r="R381" s="21" t="str">
        <f t="shared" si="36"/>
        <v/>
      </c>
    </row>
    <row r="382" spans="1:18" ht="15" x14ac:dyDescent="0.25">
      <c r="A382" s="1" t="s">
        <v>299</v>
      </c>
      <c r="B382" s="1">
        <v>1</v>
      </c>
      <c r="C382" s="1" t="s">
        <v>14</v>
      </c>
      <c r="D382" s="2" t="s">
        <v>907</v>
      </c>
      <c r="F382" s="9">
        <v>48847</v>
      </c>
      <c r="G382" s="76">
        <v>0.60876121635094715</v>
      </c>
      <c r="H382" s="13">
        <f t="shared" si="39"/>
        <v>279743.57</v>
      </c>
      <c r="I382" s="14"/>
      <c r="K382" s="20">
        <f t="shared" si="37"/>
        <v>165238.13</v>
      </c>
      <c r="L382" s="13">
        <f t="shared" ref="L382:P429" si="40">IF($D382="","",ROUND(+L$5*$F382/$F$5,2))</f>
        <v>0</v>
      </c>
      <c r="M382" s="13">
        <f t="shared" si="40"/>
        <v>0</v>
      </c>
      <c r="N382" s="13">
        <f t="shared" si="40"/>
        <v>0</v>
      </c>
      <c r="O382" s="13">
        <f t="shared" si="40"/>
        <v>0</v>
      </c>
      <c r="P382" s="49">
        <f t="shared" si="40"/>
        <v>0</v>
      </c>
      <c r="Q382" s="49">
        <f t="shared" si="35"/>
        <v>165238.13</v>
      </c>
      <c r="R382" s="21">
        <f t="shared" si="36"/>
        <v>114505.44</v>
      </c>
    </row>
    <row r="383" spans="1:18" ht="15" x14ac:dyDescent="0.25">
      <c r="A383" s="1" t="s">
        <v>299</v>
      </c>
      <c r="B383" s="1">
        <v>3</v>
      </c>
      <c r="C383" s="1" t="s">
        <v>301</v>
      </c>
      <c r="D383" s="2" t="s">
        <v>909</v>
      </c>
      <c r="F383" s="9">
        <v>123</v>
      </c>
      <c r="G383" s="76">
        <v>1.5329012961116651E-3</v>
      </c>
      <c r="H383" s="13">
        <f t="shared" si="39"/>
        <v>704.41</v>
      </c>
      <c r="I383" s="14"/>
      <c r="K383" s="20">
        <f t="shared" si="37"/>
        <v>416.08</v>
      </c>
      <c r="L383" s="13">
        <f t="shared" si="40"/>
        <v>0</v>
      </c>
      <c r="M383" s="13">
        <f t="shared" si="40"/>
        <v>0</v>
      </c>
      <c r="N383" s="13">
        <f t="shared" si="40"/>
        <v>0</v>
      </c>
      <c r="O383" s="13">
        <f t="shared" si="40"/>
        <v>0</v>
      </c>
      <c r="P383" s="49">
        <f t="shared" si="40"/>
        <v>0</v>
      </c>
      <c r="Q383" s="49">
        <f t="shared" si="35"/>
        <v>416.08</v>
      </c>
      <c r="R383" s="21">
        <f t="shared" si="36"/>
        <v>288.33</v>
      </c>
    </row>
    <row r="384" spans="1:18" ht="15" x14ac:dyDescent="0.25">
      <c r="A384" s="1" t="s">
        <v>299</v>
      </c>
      <c r="B384" s="1">
        <v>3</v>
      </c>
      <c r="C384" s="1" t="s">
        <v>302</v>
      </c>
      <c r="D384" s="2" t="s">
        <v>910</v>
      </c>
      <c r="F384" s="9">
        <v>396</v>
      </c>
      <c r="G384" s="76">
        <v>4.9351944167497505E-3</v>
      </c>
      <c r="H384" s="13">
        <f t="shared" si="39"/>
        <v>2267.87</v>
      </c>
      <c r="I384" s="14"/>
      <c r="K384" s="20">
        <f t="shared" si="37"/>
        <v>1339.58</v>
      </c>
      <c r="L384" s="13">
        <f t="shared" si="40"/>
        <v>0</v>
      </c>
      <c r="M384" s="13">
        <f t="shared" si="40"/>
        <v>0</v>
      </c>
      <c r="N384" s="13">
        <f t="shared" si="40"/>
        <v>0</v>
      </c>
      <c r="O384" s="13">
        <f t="shared" si="40"/>
        <v>0</v>
      </c>
      <c r="P384" s="49">
        <f t="shared" si="40"/>
        <v>0</v>
      </c>
      <c r="Q384" s="49">
        <f t="shared" si="35"/>
        <v>1339.58</v>
      </c>
      <c r="R384" s="21">
        <f t="shared" si="36"/>
        <v>928.29</v>
      </c>
    </row>
    <row r="385" spans="1:18" ht="15" x14ac:dyDescent="0.25">
      <c r="A385" s="1" t="s">
        <v>299</v>
      </c>
      <c r="B385" s="1">
        <v>3</v>
      </c>
      <c r="C385" s="1" t="s">
        <v>303</v>
      </c>
      <c r="D385" s="2" t="s">
        <v>911</v>
      </c>
      <c r="F385" s="9">
        <v>570</v>
      </c>
      <c r="G385" s="76">
        <v>7.1036889332003984E-3</v>
      </c>
      <c r="H385" s="13">
        <f t="shared" si="39"/>
        <v>3264.35</v>
      </c>
      <c r="I385" s="14"/>
      <c r="K385" s="20">
        <f t="shared" si="37"/>
        <v>1928.18</v>
      </c>
      <c r="L385" s="13">
        <f t="shared" si="40"/>
        <v>0</v>
      </c>
      <c r="M385" s="13">
        <f t="shared" si="40"/>
        <v>0</v>
      </c>
      <c r="N385" s="13">
        <f t="shared" si="40"/>
        <v>0</v>
      </c>
      <c r="O385" s="13">
        <f t="shared" si="40"/>
        <v>0</v>
      </c>
      <c r="P385" s="49">
        <f t="shared" si="40"/>
        <v>0</v>
      </c>
      <c r="Q385" s="49">
        <f t="shared" si="35"/>
        <v>1928.18</v>
      </c>
      <c r="R385" s="21">
        <f t="shared" si="36"/>
        <v>1336.1699999999998</v>
      </c>
    </row>
    <row r="386" spans="1:18" ht="15" x14ac:dyDescent="0.25">
      <c r="A386" s="1" t="s">
        <v>299</v>
      </c>
      <c r="B386" s="1">
        <v>3</v>
      </c>
      <c r="C386" s="1" t="s">
        <v>304</v>
      </c>
      <c r="D386" s="2" t="s">
        <v>912</v>
      </c>
      <c r="F386" s="9">
        <v>555</v>
      </c>
      <c r="G386" s="76">
        <v>6.9167497507477563E-3</v>
      </c>
      <c r="H386" s="13">
        <f t="shared" si="39"/>
        <v>3178.45</v>
      </c>
      <c r="I386" s="14"/>
      <c r="K386" s="20">
        <f t="shared" si="37"/>
        <v>1877.44</v>
      </c>
      <c r="L386" s="13">
        <f t="shared" si="40"/>
        <v>0</v>
      </c>
      <c r="M386" s="13">
        <f t="shared" si="40"/>
        <v>0</v>
      </c>
      <c r="N386" s="13">
        <f t="shared" si="40"/>
        <v>0</v>
      </c>
      <c r="O386" s="13">
        <f t="shared" si="40"/>
        <v>0</v>
      </c>
      <c r="P386" s="49">
        <f t="shared" si="40"/>
        <v>0</v>
      </c>
      <c r="Q386" s="49">
        <f t="shared" si="35"/>
        <v>1877.44</v>
      </c>
      <c r="R386" s="21">
        <f t="shared" si="36"/>
        <v>1301.0099999999998</v>
      </c>
    </row>
    <row r="387" spans="1:18" ht="15" x14ac:dyDescent="0.25">
      <c r="A387" s="1" t="s">
        <v>299</v>
      </c>
      <c r="B387" s="1">
        <v>3</v>
      </c>
      <c r="C387" s="1" t="s">
        <v>305</v>
      </c>
      <c r="D387" s="2" t="s">
        <v>913</v>
      </c>
      <c r="F387" s="9">
        <v>943</v>
      </c>
      <c r="G387" s="76">
        <v>1.1752243270189432E-2</v>
      </c>
      <c r="H387" s="13">
        <f t="shared" si="39"/>
        <v>5400.5</v>
      </c>
      <c r="I387" s="14"/>
      <c r="K387" s="20">
        <f t="shared" si="37"/>
        <v>3189.95</v>
      </c>
      <c r="L387" s="13">
        <f t="shared" si="40"/>
        <v>0</v>
      </c>
      <c r="M387" s="13">
        <f t="shared" si="40"/>
        <v>0</v>
      </c>
      <c r="N387" s="13">
        <f t="shared" si="40"/>
        <v>0</v>
      </c>
      <c r="O387" s="13">
        <f t="shared" si="40"/>
        <v>0</v>
      </c>
      <c r="P387" s="49">
        <f t="shared" si="40"/>
        <v>0</v>
      </c>
      <c r="Q387" s="49">
        <f t="shared" si="35"/>
        <v>3189.95</v>
      </c>
      <c r="R387" s="21">
        <f t="shared" si="36"/>
        <v>2210.5500000000002</v>
      </c>
    </row>
    <row r="388" spans="1:18" ht="15" x14ac:dyDescent="0.25">
      <c r="A388" s="1" t="s">
        <v>299</v>
      </c>
      <c r="B388" s="1">
        <v>3</v>
      </c>
      <c r="C388" s="1" t="s">
        <v>306</v>
      </c>
      <c r="D388" s="2" t="s">
        <v>914</v>
      </c>
      <c r="F388" s="9">
        <v>1614</v>
      </c>
      <c r="G388" s="76">
        <v>2.0114656031904286E-2</v>
      </c>
      <c r="H388" s="13">
        <f t="shared" si="39"/>
        <v>9243.27</v>
      </c>
      <c r="I388" s="14"/>
      <c r="K388" s="20">
        <f t="shared" si="37"/>
        <v>5459.79</v>
      </c>
      <c r="L388" s="13">
        <f t="shared" si="40"/>
        <v>0</v>
      </c>
      <c r="M388" s="13">
        <f t="shared" si="40"/>
        <v>0</v>
      </c>
      <c r="N388" s="13">
        <f t="shared" si="40"/>
        <v>0</v>
      </c>
      <c r="O388" s="13">
        <f t="shared" si="40"/>
        <v>0</v>
      </c>
      <c r="P388" s="49">
        <f t="shared" si="40"/>
        <v>0</v>
      </c>
      <c r="Q388" s="49">
        <f t="shared" si="35"/>
        <v>5459.79</v>
      </c>
      <c r="R388" s="21">
        <f t="shared" si="36"/>
        <v>3783.4800000000005</v>
      </c>
    </row>
    <row r="389" spans="1:18" ht="15" x14ac:dyDescent="0.25">
      <c r="A389" s="1" t="s">
        <v>299</v>
      </c>
      <c r="B389" s="1">
        <v>3</v>
      </c>
      <c r="C389" s="1" t="s">
        <v>137</v>
      </c>
      <c r="D389" s="2" t="s">
        <v>742</v>
      </c>
      <c r="E389" s="1" t="s">
        <v>614</v>
      </c>
      <c r="F389" s="9">
        <v>324</v>
      </c>
      <c r="G389" s="76">
        <v>4.0378863409770687E-3</v>
      </c>
      <c r="H389" s="13">
        <f t="shared" si="39"/>
        <v>1855.53</v>
      </c>
      <c r="I389" s="14"/>
      <c r="K389" s="20">
        <f t="shared" si="37"/>
        <v>1096.02</v>
      </c>
      <c r="L389" s="13">
        <f t="shared" si="40"/>
        <v>0</v>
      </c>
      <c r="M389" s="13">
        <f t="shared" si="40"/>
        <v>0</v>
      </c>
      <c r="N389" s="13">
        <f t="shared" si="40"/>
        <v>0</v>
      </c>
      <c r="O389" s="13">
        <f t="shared" si="40"/>
        <v>0</v>
      </c>
      <c r="P389" s="49">
        <f t="shared" si="40"/>
        <v>0</v>
      </c>
      <c r="Q389" s="49">
        <f t="shared" si="35"/>
        <v>1096.02</v>
      </c>
      <c r="R389" s="21">
        <f t="shared" si="36"/>
        <v>759.51</v>
      </c>
    </row>
    <row r="390" spans="1:18" ht="15" x14ac:dyDescent="0.25">
      <c r="A390" s="1" t="s">
        <v>299</v>
      </c>
      <c r="B390" s="1">
        <v>3</v>
      </c>
      <c r="C390" s="1" t="s">
        <v>307</v>
      </c>
      <c r="D390" s="2" t="s">
        <v>915</v>
      </c>
      <c r="F390" s="9">
        <v>998</v>
      </c>
      <c r="G390" s="76">
        <v>1.2437686939182452E-2</v>
      </c>
      <c r="H390" s="13">
        <f t="shared" si="39"/>
        <v>5715.48</v>
      </c>
      <c r="I390" s="14"/>
      <c r="K390" s="20">
        <f t="shared" si="37"/>
        <v>3376</v>
      </c>
      <c r="L390" s="13">
        <f t="shared" si="40"/>
        <v>0</v>
      </c>
      <c r="M390" s="13">
        <f t="shared" si="40"/>
        <v>0</v>
      </c>
      <c r="N390" s="13">
        <f t="shared" si="40"/>
        <v>0</v>
      </c>
      <c r="O390" s="13">
        <f t="shared" si="40"/>
        <v>0</v>
      </c>
      <c r="P390" s="49">
        <f t="shared" si="40"/>
        <v>0</v>
      </c>
      <c r="Q390" s="49">
        <f t="shared" si="35"/>
        <v>3376</v>
      </c>
      <c r="R390" s="21">
        <f t="shared" si="36"/>
        <v>2339.4799999999996</v>
      </c>
    </row>
    <row r="391" spans="1:18" ht="15" x14ac:dyDescent="0.25">
      <c r="A391" s="1" t="s">
        <v>299</v>
      </c>
      <c r="B391" s="1">
        <v>3</v>
      </c>
      <c r="C391" s="1" t="s">
        <v>308</v>
      </c>
      <c r="D391" s="2" t="s">
        <v>916</v>
      </c>
      <c r="F391" s="9">
        <v>928</v>
      </c>
      <c r="G391" s="76">
        <v>1.156530408773679E-2</v>
      </c>
      <c r="H391" s="13">
        <f t="shared" si="39"/>
        <v>5314.6</v>
      </c>
      <c r="I391" s="14"/>
      <c r="K391" s="20">
        <f t="shared" si="37"/>
        <v>3139.21</v>
      </c>
      <c r="L391" s="13">
        <f t="shared" si="40"/>
        <v>0</v>
      </c>
      <c r="M391" s="13">
        <f t="shared" si="40"/>
        <v>0</v>
      </c>
      <c r="N391" s="13">
        <f t="shared" si="40"/>
        <v>0</v>
      </c>
      <c r="O391" s="13">
        <f t="shared" si="40"/>
        <v>0</v>
      </c>
      <c r="P391" s="49">
        <f t="shared" si="40"/>
        <v>0</v>
      </c>
      <c r="Q391" s="49">
        <f t="shared" si="35"/>
        <v>3139.21</v>
      </c>
      <c r="R391" s="21">
        <f t="shared" si="36"/>
        <v>2175.3900000000003</v>
      </c>
    </row>
    <row r="392" spans="1:18" ht="15" x14ac:dyDescent="0.25">
      <c r="A392" s="1" t="s">
        <v>299</v>
      </c>
      <c r="B392" s="1">
        <v>3</v>
      </c>
      <c r="C392" s="1" t="s">
        <v>309</v>
      </c>
      <c r="D392" s="2" t="s">
        <v>917</v>
      </c>
      <c r="F392" s="9">
        <v>131</v>
      </c>
      <c r="G392" s="76">
        <v>1.6326021934197409E-3</v>
      </c>
      <c r="H392" s="13">
        <f t="shared" si="39"/>
        <v>750.23</v>
      </c>
      <c r="I392" s="14"/>
      <c r="K392" s="20">
        <f t="shared" si="37"/>
        <v>443.14</v>
      </c>
      <c r="L392" s="13">
        <f t="shared" si="40"/>
        <v>0</v>
      </c>
      <c r="M392" s="13">
        <f t="shared" si="40"/>
        <v>0</v>
      </c>
      <c r="N392" s="13">
        <f t="shared" si="40"/>
        <v>0</v>
      </c>
      <c r="O392" s="13">
        <f t="shared" si="40"/>
        <v>0</v>
      </c>
      <c r="P392" s="49">
        <f t="shared" si="40"/>
        <v>0</v>
      </c>
      <c r="Q392" s="49">
        <f t="shared" si="35"/>
        <v>443.14</v>
      </c>
      <c r="R392" s="21">
        <f t="shared" si="36"/>
        <v>307.09000000000003</v>
      </c>
    </row>
    <row r="393" spans="1:18" ht="15" x14ac:dyDescent="0.25">
      <c r="A393" s="1" t="s">
        <v>299</v>
      </c>
      <c r="B393" s="1">
        <v>3</v>
      </c>
      <c r="C393" s="1" t="s">
        <v>310</v>
      </c>
      <c r="D393" s="2" t="s">
        <v>918</v>
      </c>
      <c r="F393" s="9">
        <v>875</v>
      </c>
      <c r="G393" s="76">
        <v>1.0904785643070788E-2</v>
      </c>
      <c r="H393" s="13">
        <f t="shared" si="39"/>
        <v>5011.07</v>
      </c>
      <c r="I393" s="14"/>
      <c r="K393" s="20">
        <f t="shared" si="37"/>
        <v>2959.92</v>
      </c>
      <c r="L393" s="13">
        <f t="shared" si="40"/>
        <v>0</v>
      </c>
      <c r="M393" s="13">
        <f t="shared" si="40"/>
        <v>0</v>
      </c>
      <c r="N393" s="13">
        <f t="shared" si="40"/>
        <v>0</v>
      </c>
      <c r="O393" s="13">
        <f t="shared" si="40"/>
        <v>0</v>
      </c>
      <c r="P393" s="49">
        <f t="shared" si="40"/>
        <v>0</v>
      </c>
      <c r="Q393" s="49">
        <f t="shared" ref="Q393:Q456" si="41">IF(F393="","",SUM(K393:P393))</f>
        <v>2959.92</v>
      </c>
      <c r="R393" s="21">
        <f t="shared" ref="R393:R456" si="42">IFERROR(+H393-Q393,"")</f>
        <v>2051.1499999999996</v>
      </c>
    </row>
    <row r="394" spans="1:18" ht="15" x14ac:dyDescent="0.25">
      <c r="A394" s="1" t="s">
        <v>299</v>
      </c>
      <c r="B394" s="1">
        <v>3</v>
      </c>
      <c r="C394" s="1" t="s">
        <v>311</v>
      </c>
      <c r="D394" s="2" t="s">
        <v>747</v>
      </c>
      <c r="F394" s="9">
        <v>3079</v>
      </c>
      <c r="G394" s="76">
        <v>3.8372382851445661E-2</v>
      </c>
      <c r="H394" s="13">
        <f t="shared" si="39"/>
        <v>17633.23</v>
      </c>
      <c r="I394" s="14"/>
      <c r="K394" s="20">
        <f t="shared" ref="K394:K457" si="43">IF(D394="","",ROUND(+$K$5*F394/$F$5,2))</f>
        <v>10415.549999999999</v>
      </c>
      <c r="L394" s="13">
        <f t="shared" si="40"/>
        <v>0</v>
      </c>
      <c r="M394" s="13">
        <f t="shared" si="40"/>
        <v>0</v>
      </c>
      <c r="N394" s="13">
        <f t="shared" si="40"/>
        <v>0</v>
      </c>
      <c r="O394" s="13">
        <f t="shared" si="40"/>
        <v>0</v>
      </c>
      <c r="P394" s="49">
        <f t="shared" si="40"/>
        <v>0</v>
      </c>
      <c r="Q394" s="49">
        <f t="shared" si="41"/>
        <v>10415.549999999999</v>
      </c>
      <c r="R394" s="21">
        <f t="shared" si="42"/>
        <v>7217.68</v>
      </c>
    </row>
    <row r="395" spans="1:18" ht="15" x14ac:dyDescent="0.25">
      <c r="A395" s="1" t="s">
        <v>299</v>
      </c>
      <c r="B395" s="1">
        <v>3</v>
      </c>
      <c r="C395" s="1" t="s">
        <v>300</v>
      </c>
      <c r="D395" s="2" t="s">
        <v>908</v>
      </c>
      <c r="F395" s="9">
        <v>15804</v>
      </c>
      <c r="G395" s="76">
        <v>0.19695912263210369</v>
      </c>
      <c r="H395" s="13">
        <f t="shared" si="39"/>
        <v>90508.47</v>
      </c>
      <c r="I395" s="14"/>
      <c r="K395" s="20">
        <f t="shared" si="43"/>
        <v>53461.29</v>
      </c>
      <c r="L395" s="13">
        <f t="shared" si="40"/>
        <v>0</v>
      </c>
      <c r="M395" s="13">
        <f t="shared" si="40"/>
        <v>0</v>
      </c>
      <c r="N395" s="13">
        <f t="shared" si="40"/>
        <v>0</v>
      </c>
      <c r="O395" s="13">
        <f t="shared" si="40"/>
        <v>0</v>
      </c>
      <c r="P395" s="49">
        <f t="shared" si="40"/>
        <v>0</v>
      </c>
      <c r="Q395" s="49">
        <f t="shared" si="41"/>
        <v>53461.29</v>
      </c>
      <c r="R395" s="21">
        <f t="shared" si="42"/>
        <v>37047.18</v>
      </c>
    </row>
    <row r="396" spans="1:18" ht="15" x14ac:dyDescent="0.25">
      <c r="A396" s="1" t="s">
        <v>299</v>
      </c>
      <c r="B396" s="1">
        <v>3</v>
      </c>
      <c r="C396" s="1" t="s">
        <v>312</v>
      </c>
      <c r="D396" s="2" t="s">
        <v>919</v>
      </c>
      <c r="F396" s="9">
        <v>5053</v>
      </c>
      <c r="G396" s="76">
        <v>6.2973579262213364E-2</v>
      </c>
      <c r="H396" s="13">
        <f t="shared" ref="H396:H459" si="44">ROUND(F396/$F$5*$H$5,2)</f>
        <v>28938.2</v>
      </c>
      <c r="I396" s="14"/>
      <c r="K396" s="20">
        <f t="shared" si="43"/>
        <v>17093.13</v>
      </c>
      <c r="L396" s="13">
        <f t="shared" si="40"/>
        <v>0</v>
      </c>
      <c r="M396" s="13">
        <f t="shared" si="40"/>
        <v>0</v>
      </c>
      <c r="N396" s="13">
        <f t="shared" si="40"/>
        <v>0</v>
      </c>
      <c r="O396" s="13">
        <f t="shared" si="40"/>
        <v>0</v>
      </c>
      <c r="P396" s="49">
        <f t="shared" si="40"/>
        <v>0</v>
      </c>
      <c r="Q396" s="49">
        <f t="shared" si="41"/>
        <v>17093.13</v>
      </c>
      <c r="R396" s="21">
        <f t="shared" si="42"/>
        <v>11845.07</v>
      </c>
    </row>
    <row r="397" spans="1:18" ht="15.75" thickBot="1" x14ac:dyDescent="0.3">
      <c r="D397" s="2" t="s">
        <v>1223</v>
      </c>
      <c r="F397" s="8">
        <v>80240</v>
      </c>
      <c r="G397" s="77">
        <v>0.99999999999999978</v>
      </c>
      <c r="H397" s="13">
        <f>SUM(H382:H396)</f>
        <v>459529.22999999992</v>
      </c>
      <c r="I397" s="14"/>
      <c r="K397" s="20">
        <f t="shared" si="43"/>
        <v>271433.40999999997</v>
      </c>
      <c r="L397" s="13">
        <f t="shared" si="40"/>
        <v>0</v>
      </c>
      <c r="M397" s="13">
        <f t="shared" si="40"/>
        <v>0</v>
      </c>
      <c r="N397" s="13">
        <f t="shared" si="40"/>
        <v>0</v>
      </c>
      <c r="O397" s="13">
        <f t="shared" si="40"/>
        <v>0</v>
      </c>
      <c r="P397" s="49">
        <f t="shared" si="40"/>
        <v>0</v>
      </c>
      <c r="Q397" s="49">
        <f t="shared" si="41"/>
        <v>271433.40999999997</v>
      </c>
      <c r="R397" s="21">
        <f t="shared" si="42"/>
        <v>188095.81999999995</v>
      </c>
    </row>
    <row r="398" spans="1:18" ht="15.75" thickTop="1" x14ac:dyDescent="0.25">
      <c r="A398" s="1" t="s">
        <v>19</v>
      </c>
      <c r="D398" s="2" t="s">
        <v>19</v>
      </c>
      <c r="F398" s="9"/>
      <c r="G398" s="76"/>
      <c r="H398" s="13"/>
      <c r="I398" s="14"/>
      <c r="K398" s="20" t="str">
        <f t="shared" si="43"/>
        <v/>
      </c>
      <c r="L398" s="13" t="str">
        <f t="shared" si="40"/>
        <v/>
      </c>
      <c r="M398" s="13" t="str">
        <f t="shared" si="40"/>
        <v/>
      </c>
      <c r="N398" s="13" t="str">
        <f t="shared" si="40"/>
        <v/>
      </c>
      <c r="O398" s="13" t="str">
        <f t="shared" si="40"/>
        <v/>
      </c>
      <c r="P398" s="49" t="str">
        <f t="shared" si="40"/>
        <v/>
      </c>
      <c r="Q398" s="49" t="str">
        <f t="shared" si="41"/>
        <v/>
      </c>
      <c r="R398" s="21" t="str">
        <f t="shared" si="42"/>
        <v/>
      </c>
    </row>
    <row r="399" spans="1:18" ht="15" x14ac:dyDescent="0.25">
      <c r="A399" s="1" t="s">
        <v>313</v>
      </c>
      <c r="B399" s="1">
        <v>1</v>
      </c>
      <c r="C399" s="1" t="s">
        <v>14</v>
      </c>
      <c r="D399" s="2" t="s">
        <v>920</v>
      </c>
      <c r="F399" s="9">
        <v>35273</v>
      </c>
      <c r="G399" s="76">
        <v>0.87210107303565243</v>
      </c>
      <c r="H399" s="13">
        <f t="shared" si="44"/>
        <v>202006.16</v>
      </c>
      <c r="I399" s="14"/>
      <c r="K399" s="20">
        <f t="shared" si="43"/>
        <v>119320.42</v>
      </c>
      <c r="L399" s="13">
        <f t="shared" si="40"/>
        <v>0</v>
      </c>
      <c r="M399" s="13">
        <f t="shared" si="40"/>
        <v>0</v>
      </c>
      <c r="N399" s="13">
        <f t="shared" si="40"/>
        <v>0</v>
      </c>
      <c r="O399" s="13">
        <f t="shared" si="40"/>
        <v>0</v>
      </c>
      <c r="P399" s="49">
        <f t="shared" si="40"/>
        <v>0</v>
      </c>
      <c r="Q399" s="49">
        <f t="shared" si="41"/>
        <v>119320.42</v>
      </c>
      <c r="R399" s="21">
        <f t="shared" si="42"/>
        <v>82685.740000000005</v>
      </c>
    </row>
    <row r="400" spans="1:18" ht="15" x14ac:dyDescent="0.25">
      <c r="A400" s="1" t="s">
        <v>313</v>
      </c>
      <c r="B400" s="1">
        <v>3</v>
      </c>
      <c r="C400" s="1" t="s">
        <v>314</v>
      </c>
      <c r="D400" s="2" t="s">
        <v>921</v>
      </c>
      <c r="F400" s="9">
        <v>2715</v>
      </c>
      <c r="G400" s="76">
        <v>6.7126539089155918E-2</v>
      </c>
      <c r="H400" s="13">
        <f t="shared" si="44"/>
        <v>15548.63</v>
      </c>
      <c r="I400" s="14"/>
      <c r="K400" s="20">
        <f t="shared" si="43"/>
        <v>9184.2199999999993</v>
      </c>
      <c r="L400" s="13">
        <f t="shared" si="40"/>
        <v>0</v>
      </c>
      <c r="M400" s="13">
        <f t="shared" si="40"/>
        <v>0</v>
      </c>
      <c r="N400" s="13">
        <f t="shared" si="40"/>
        <v>0</v>
      </c>
      <c r="O400" s="13">
        <f t="shared" si="40"/>
        <v>0</v>
      </c>
      <c r="P400" s="49">
        <f t="shared" si="40"/>
        <v>0</v>
      </c>
      <c r="Q400" s="49">
        <f t="shared" si="41"/>
        <v>9184.2199999999993</v>
      </c>
      <c r="R400" s="21">
        <f t="shared" si="42"/>
        <v>6364.41</v>
      </c>
    </row>
    <row r="401" spans="1:18" ht="15" x14ac:dyDescent="0.25">
      <c r="A401" s="1" t="s">
        <v>313</v>
      </c>
      <c r="B401" s="1">
        <v>3</v>
      </c>
      <c r="C401" s="1" t="s">
        <v>315</v>
      </c>
      <c r="D401" s="2" t="s">
        <v>922</v>
      </c>
      <c r="F401" s="9">
        <v>839</v>
      </c>
      <c r="G401" s="76">
        <v>2.074370765959551E-2</v>
      </c>
      <c r="H401" s="13">
        <f t="shared" si="44"/>
        <v>4804.8999999999996</v>
      </c>
      <c r="I401" s="14"/>
      <c r="K401" s="20">
        <f t="shared" si="43"/>
        <v>2838.14</v>
      </c>
      <c r="L401" s="13">
        <f t="shared" si="40"/>
        <v>0</v>
      </c>
      <c r="M401" s="13">
        <f t="shared" si="40"/>
        <v>0</v>
      </c>
      <c r="N401" s="13">
        <f t="shared" si="40"/>
        <v>0</v>
      </c>
      <c r="O401" s="13">
        <f t="shared" si="40"/>
        <v>0</v>
      </c>
      <c r="P401" s="49">
        <f t="shared" si="40"/>
        <v>0</v>
      </c>
      <c r="Q401" s="49">
        <f t="shared" si="41"/>
        <v>2838.14</v>
      </c>
      <c r="R401" s="21">
        <f t="shared" si="42"/>
        <v>1966.7599999999998</v>
      </c>
    </row>
    <row r="402" spans="1:18" ht="15" x14ac:dyDescent="0.25">
      <c r="A402" s="1" t="s">
        <v>313</v>
      </c>
      <c r="B402" s="1">
        <v>3</v>
      </c>
      <c r="C402" s="1" t="s">
        <v>316</v>
      </c>
      <c r="D402" s="2" t="s">
        <v>923</v>
      </c>
      <c r="F402" s="9">
        <v>1206</v>
      </c>
      <c r="G402" s="76">
        <v>2.9817534490431688E-2</v>
      </c>
      <c r="H402" s="13">
        <f t="shared" si="44"/>
        <v>6906.68</v>
      </c>
      <c r="I402" s="14"/>
      <c r="K402" s="20">
        <f t="shared" si="43"/>
        <v>4079.62</v>
      </c>
      <c r="L402" s="13">
        <f t="shared" si="40"/>
        <v>0</v>
      </c>
      <c r="M402" s="13">
        <f t="shared" si="40"/>
        <v>0</v>
      </c>
      <c r="N402" s="13">
        <f t="shared" si="40"/>
        <v>0</v>
      </c>
      <c r="O402" s="13">
        <f t="shared" si="40"/>
        <v>0</v>
      </c>
      <c r="P402" s="49">
        <f t="shared" si="40"/>
        <v>0</v>
      </c>
      <c r="Q402" s="49">
        <f t="shared" si="41"/>
        <v>4079.62</v>
      </c>
      <c r="R402" s="21">
        <f t="shared" si="42"/>
        <v>2827.0600000000004</v>
      </c>
    </row>
    <row r="403" spans="1:18" ht="15" x14ac:dyDescent="0.25">
      <c r="A403" s="1" t="s">
        <v>313</v>
      </c>
      <c r="B403" s="1">
        <v>3</v>
      </c>
      <c r="C403" s="1" t="s">
        <v>317</v>
      </c>
      <c r="D403" s="2" t="s">
        <v>924</v>
      </c>
      <c r="E403" s="1" t="s">
        <v>614</v>
      </c>
      <c r="F403" s="9">
        <v>413</v>
      </c>
      <c r="G403" s="76">
        <v>1.0211145725164416E-2</v>
      </c>
      <c r="H403" s="13">
        <f t="shared" si="44"/>
        <v>2365.2199999999998</v>
      </c>
      <c r="I403" s="14"/>
      <c r="K403" s="20">
        <f t="shared" si="43"/>
        <v>1397.08</v>
      </c>
      <c r="L403" s="13">
        <f t="shared" si="40"/>
        <v>0</v>
      </c>
      <c r="M403" s="13">
        <f t="shared" si="40"/>
        <v>0</v>
      </c>
      <c r="N403" s="13">
        <f t="shared" si="40"/>
        <v>0</v>
      </c>
      <c r="O403" s="13">
        <f t="shared" si="40"/>
        <v>0</v>
      </c>
      <c r="P403" s="49">
        <f t="shared" si="40"/>
        <v>0</v>
      </c>
      <c r="Q403" s="49">
        <f t="shared" si="41"/>
        <v>1397.08</v>
      </c>
      <c r="R403" s="21">
        <f t="shared" si="42"/>
        <v>968.13999999999987</v>
      </c>
    </row>
    <row r="404" spans="1:18" ht="15.75" thickBot="1" x14ac:dyDescent="0.3">
      <c r="D404" s="2" t="s">
        <v>1223</v>
      </c>
      <c r="F404" s="8">
        <v>40446</v>
      </c>
      <c r="G404" s="77">
        <v>1</v>
      </c>
      <c r="H404" s="13">
        <f>SUM(H399:H403)</f>
        <v>231631.59</v>
      </c>
      <c r="I404" s="14"/>
      <c r="K404" s="20">
        <f t="shared" si="43"/>
        <v>136819.49</v>
      </c>
      <c r="L404" s="13">
        <f t="shared" si="40"/>
        <v>0</v>
      </c>
      <c r="M404" s="13">
        <f t="shared" si="40"/>
        <v>0</v>
      </c>
      <c r="N404" s="13">
        <f t="shared" si="40"/>
        <v>0</v>
      </c>
      <c r="O404" s="13">
        <f t="shared" si="40"/>
        <v>0</v>
      </c>
      <c r="P404" s="49">
        <f t="shared" si="40"/>
        <v>0</v>
      </c>
      <c r="Q404" s="49">
        <f t="shared" si="41"/>
        <v>136819.49</v>
      </c>
      <c r="R404" s="21">
        <f t="shared" si="42"/>
        <v>94812.1</v>
      </c>
    </row>
    <row r="405" spans="1:18" ht="15.75" thickTop="1" x14ac:dyDescent="0.25">
      <c r="A405" s="1" t="s">
        <v>19</v>
      </c>
      <c r="D405" s="2" t="s">
        <v>19</v>
      </c>
      <c r="F405" s="9"/>
      <c r="G405" s="76"/>
      <c r="H405" s="13"/>
      <c r="I405" s="14"/>
      <c r="K405" s="20" t="str">
        <f t="shared" si="43"/>
        <v/>
      </c>
      <c r="L405" s="13" t="str">
        <f t="shared" si="40"/>
        <v/>
      </c>
      <c r="M405" s="13" t="str">
        <f t="shared" si="40"/>
        <v/>
      </c>
      <c r="N405" s="13" t="str">
        <f t="shared" si="40"/>
        <v/>
      </c>
      <c r="O405" s="13" t="str">
        <f t="shared" si="40"/>
        <v/>
      </c>
      <c r="P405" s="49" t="str">
        <f t="shared" si="40"/>
        <v/>
      </c>
      <c r="Q405" s="49" t="str">
        <f t="shared" si="41"/>
        <v/>
      </c>
      <c r="R405" s="21" t="str">
        <f t="shared" si="42"/>
        <v/>
      </c>
    </row>
    <row r="406" spans="1:18" ht="15" x14ac:dyDescent="0.25">
      <c r="A406" s="1" t="s">
        <v>320</v>
      </c>
      <c r="B406" s="1">
        <v>1</v>
      </c>
      <c r="C406" s="1" t="s">
        <v>14</v>
      </c>
      <c r="D406" s="2" t="s">
        <v>926</v>
      </c>
      <c r="F406" s="9">
        <v>26149</v>
      </c>
      <c r="G406" s="76">
        <v>0.58094687965164071</v>
      </c>
      <c r="H406" s="13">
        <f t="shared" si="44"/>
        <v>149753.60999999999</v>
      </c>
      <c r="I406" s="14"/>
      <c r="K406" s="20">
        <f t="shared" si="43"/>
        <v>88456.04</v>
      </c>
      <c r="L406" s="13">
        <f t="shared" si="40"/>
        <v>0</v>
      </c>
      <c r="M406" s="13">
        <f t="shared" si="40"/>
        <v>0</v>
      </c>
      <c r="N406" s="13">
        <f t="shared" si="40"/>
        <v>0</v>
      </c>
      <c r="O406" s="13">
        <f t="shared" si="40"/>
        <v>0</v>
      </c>
      <c r="P406" s="49">
        <f t="shared" si="40"/>
        <v>0</v>
      </c>
      <c r="Q406" s="49">
        <f t="shared" si="41"/>
        <v>88456.04</v>
      </c>
      <c r="R406" s="21">
        <f t="shared" si="42"/>
        <v>61297.569999999992</v>
      </c>
    </row>
    <row r="407" spans="1:18" ht="15" x14ac:dyDescent="0.25">
      <c r="A407" s="1" t="s">
        <v>320</v>
      </c>
      <c r="B407" s="1">
        <v>3</v>
      </c>
      <c r="C407" s="1" t="s">
        <v>321</v>
      </c>
      <c r="D407" s="2" t="s">
        <v>927</v>
      </c>
      <c r="F407" s="9">
        <v>13792</v>
      </c>
      <c r="G407" s="76">
        <v>0.30641398769189754</v>
      </c>
      <c r="H407" s="13">
        <f t="shared" si="44"/>
        <v>78985.88</v>
      </c>
      <c r="I407" s="14"/>
      <c r="K407" s="20">
        <f t="shared" si="43"/>
        <v>46655.15</v>
      </c>
      <c r="L407" s="13">
        <f t="shared" si="40"/>
        <v>0</v>
      </c>
      <c r="M407" s="13">
        <f t="shared" si="40"/>
        <v>0</v>
      </c>
      <c r="N407" s="13">
        <f t="shared" si="40"/>
        <v>0</v>
      </c>
      <c r="O407" s="13">
        <f t="shared" si="40"/>
        <v>0</v>
      </c>
      <c r="P407" s="49">
        <f t="shared" si="40"/>
        <v>0</v>
      </c>
      <c r="Q407" s="49">
        <f t="shared" si="41"/>
        <v>46655.15</v>
      </c>
      <c r="R407" s="21">
        <f t="shared" si="42"/>
        <v>32330.730000000003</v>
      </c>
    </row>
    <row r="408" spans="1:18" ht="15" x14ac:dyDescent="0.25">
      <c r="A408" s="1" t="s">
        <v>320</v>
      </c>
      <c r="B408" s="1">
        <v>3</v>
      </c>
      <c r="C408" s="1" t="s">
        <v>322</v>
      </c>
      <c r="D408" s="2" t="s">
        <v>928</v>
      </c>
      <c r="F408" s="9">
        <v>3933</v>
      </c>
      <c r="G408" s="76">
        <v>8.7378640776699032E-2</v>
      </c>
      <c r="H408" s="13">
        <f t="shared" si="44"/>
        <v>22524.03</v>
      </c>
      <c r="I408" s="14"/>
      <c r="K408" s="20">
        <f t="shared" si="43"/>
        <v>13304.43</v>
      </c>
      <c r="L408" s="13">
        <f t="shared" si="40"/>
        <v>0</v>
      </c>
      <c r="M408" s="13">
        <f t="shared" si="40"/>
        <v>0</v>
      </c>
      <c r="N408" s="13">
        <f t="shared" si="40"/>
        <v>0</v>
      </c>
      <c r="O408" s="13">
        <f t="shared" si="40"/>
        <v>0</v>
      </c>
      <c r="P408" s="49">
        <f t="shared" si="40"/>
        <v>0</v>
      </c>
      <c r="Q408" s="49">
        <f t="shared" si="41"/>
        <v>13304.43</v>
      </c>
      <c r="R408" s="21">
        <f t="shared" si="42"/>
        <v>9219.5999999999985</v>
      </c>
    </row>
    <row r="409" spans="1:18" ht="15" x14ac:dyDescent="0.25">
      <c r="A409" s="1" t="s">
        <v>320</v>
      </c>
      <c r="B409" s="1">
        <v>3</v>
      </c>
      <c r="C409" s="1" t="s">
        <v>323</v>
      </c>
      <c r="D409" s="2" t="s">
        <v>929</v>
      </c>
      <c r="F409" s="9">
        <v>1137</v>
      </c>
      <c r="G409" s="76">
        <v>2.5260491879762724E-2</v>
      </c>
      <c r="H409" s="13">
        <f t="shared" si="44"/>
        <v>6511.52</v>
      </c>
      <c r="I409" s="14"/>
      <c r="K409" s="20">
        <f t="shared" si="43"/>
        <v>3846.21</v>
      </c>
      <c r="L409" s="13">
        <f t="shared" si="40"/>
        <v>0</v>
      </c>
      <c r="M409" s="13">
        <f t="shared" si="40"/>
        <v>0</v>
      </c>
      <c r="N409" s="13">
        <f t="shared" si="40"/>
        <v>0</v>
      </c>
      <c r="O409" s="13">
        <f t="shared" si="40"/>
        <v>0</v>
      </c>
      <c r="P409" s="49">
        <f t="shared" si="40"/>
        <v>0</v>
      </c>
      <c r="Q409" s="49">
        <f t="shared" si="41"/>
        <v>3846.21</v>
      </c>
      <c r="R409" s="21">
        <f t="shared" si="42"/>
        <v>2665.3100000000004</v>
      </c>
    </row>
    <row r="410" spans="1:18" ht="15.75" thickBot="1" x14ac:dyDescent="0.3">
      <c r="D410" s="2" t="s">
        <v>1223</v>
      </c>
      <c r="F410" s="8">
        <v>45011</v>
      </c>
      <c r="G410" s="77">
        <v>1</v>
      </c>
      <c r="H410" s="13">
        <f>SUM(H406:H409)</f>
        <v>257775.03999999998</v>
      </c>
      <c r="I410" s="14"/>
      <c r="K410" s="20">
        <f t="shared" si="43"/>
        <v>152261.82999999999</v>
      </c>
      <c r="L410" s="13">
        <f t="shared" si="40"/>
        <v>0</v>
      </c>
      <c r="M410" s="13">
        <f t="shared" si="40"/>
        <v>0</v>
      </c>
      <c r="N410" s="13">
        <f t="shared" si="40"/>
        <v>0</v>
      </c>
      <c r="O410" s="13">
        <f t="shared" si="40"/>
        <v>0</v>
      </c>
      <c r="P410" s="49">
        <f t="shared" si="40"/>
        <v>0</v>
      </c>
      <c r="Q410" s="49">
        <f t="shared" si="41"/>
        <v>152261.82999999999</v>
      </c>
      <c r="R410" s="21">
        <f t="shared" si="42"/>
        <v>105513.20999999999</v>
      </c>
    </row>
    <row r="411" spans="1:18" ht="15.75" thickTop="1" x14ac:dyDescent="0.25">
      <c r="A411" s="1" t="s">
        <v>19</v>
      </c>
      <c r="D411" s="2" t="s">
        <v>19</v>
      </c>
      <c r="F411" s="9"/>
      <c r="G411" s="76"/>
      <c r="H411" s="13"/>
      <c r="I411" s="14"/>
      <c r="K411" s="20" t="str">
        <f t="shared" si="43"/>
        <v/>
      </c>
      <c r="L411" s="13" t="str">
        <f t="shared" si="40"/>
        <v/>
      </c>
      <c r="M411" s="13" t="str">
        <f t="shared" si="40"/>
        <v/>
      </c>
      <c r="N411" s="13" t="str">
        <f t="shared" si="40"/>
        <v/>
      </c>
      <c r="O411" s="13" t="str">
        <f t="shared" si="40"/>
        <v/>
      </c>
      <c r="P411" s="49" t="str">
        <f t="shared" si="40"/>
        <v/>
      </c>
      <c r="Q411" s="49" t="str">
        <f t="shared" si="41"/>
        <v/>
      </c>
      <c r="R411" s="21" t="str">
        <f t="shared" si="42"/>
        <v/>
      </c>
    </row>
    <row r="412" spans="1:18" ht="15" x14ac:dyDescent="0.25">
      <c r="A412" s="1" t="s">
        <v>324</v>
      </c>
      <c r="B412" s="1">
        <v>1</v>
      </c>
      <c r="C412" s="1" t="s">
        <v>14</v>
      </c>
      <c r="D412" s="2" t="s">
        <v>930</v>
      </c>
      <c r="F412" s="9">
        <v>44194</v>
      </c>
      <c r="G412" s="76">
        <v>0.33961684174934104</v>
      </c>
      <c r="H412" s="13">
        <f t="shared" si="44"/>
        <v>253096.15</v>
      </c>
      <c r="I412" s="14"/>
      <c r="K412" s="20">
        <f t="shared" si="43"/>
        <v>149498.10999999999</v>
      </c>
      <c r="L412" s="13">
        <f t="shared" si="40"/>
        <v>0</v>
      </c>
      <c r="M412" s="13">
        <f t="shared" si="40"/>
        <v>0</v>
      </c>
      <c r="N412" s="13">
        <f t="shared" si="40"/>
        <v>0</v>
      </c>
      <c r="O412" s="13">
        <f t="shared" si="40"/>
        <v>0</v>
      </c>
      <c r="P412" s="49">
        <f t="shared" si="40"/>
        <v>0</v>
      </c>
      <c r="Q412" s="49">
        <f t="shared" si="41"/>
        <v>149498.10999999999</v>
      </c>
      <c r="R412" s="21">
        <f t="shared" si="42"/>
        <v>103598.04000000001</v>
      </c>
    </row>
    <row r="413" spans="1:18" ht="15" x14ac:dyDescent="0.25">
      <c r="A413" s="1" t="s">
        <v>324</v>
      </c>
      <c r="B413" s="1">
        <v>3</v>
      </c>
      <c r="C413" s="1" t="s">
        <v>327</v>
      </c>
      <c r="D413" s="2" t="s">
        <v>933</v>
      </c>
      <c r="F413" s="9">
        <v>5149</v>
      </c>
      <c r="G413" s="76">
        <v>3.9568428251965354E-2</v>
      </c>
      <c r="H413" s="13">
        <f t="shared" si="44"/>
        <v>29487.99</v>
      </c>
      <c r="I413" s="14"/>
      <c r="K413" s="20">
        <f t="shared" si="43"/>
        <v>17417.88</v>
      </c>
      <c r="L413" s="13">
        <f t="shared" si="40"/>
        <v>0</v>
      </c>
      <c r="M413" s="13">
        <f t="shared" si="40"/>
        <v>0</v>
      </c>
      <c r="N413" s="13">
        <f t="shared" si="40"/>
        <v>0</v>
      </c>
      <c r="O413" s="13">
        <f t="shared" si="40"/>
        <v>0</v>
      </c>
      <c r="P413" s="49">
        <f t="shared" si="40"/>
        <v>0</v>
      </c>
      <c r="Q413" s="49">
        <f t="shared" si="41"/>
        <v>17417.88</v>
      </c>
      <c r="R413" s="21">
        <f t="shared" si="42"/>
        <v>12070.11</v>
      </c>
    </row>
    <row r="414" spans="1:18" ht="15" x14ac:dyDescent="0.25">
      <c r="A414" s="1" t="s">
        <v>324</v>
      </c>
      <c r="B414" s="1">
        <v>3</v>
      </c>
      <c r="C414" s="1" t="s">
        <v>325</v>
      </c>
      <c r="D414" s="2" t="s">
        <v>931</v>
      </c>
      <c r="F414" s="9">
        <v>54788</v>
      </c>
      <c r="G414" s="76">
        <v>0.42102836416171646</v>
      </c>
      <c r="H414" s="13">
        <f t="shared" si="44"/>
        <v>313767.28999999998</v>
      </c>
      <c r="I414" s="14"/>
      <c r="K414" s="20">
        <f t="shared" si="43"/>
        <v>185335.17</v>
      </c>
      <c r="L414" s="13">
        <f t="shared" si="40"/>
        <v>0</v>
      </c>
      <c r="M414" s="13">
        <f t="shared" si="40"/>
        <v>0</v>
      </c>
      <c r="N414" s="13">
        <f t="shared" si="40"/>
        <v>0</v>
      </c>
      <c r="O414" s="13">
        <f t="shared" si="40"/>
        <v>0</v>
      </c>
      <c r="P414" s="49">
        <f t="shared" si="40"/>
        <v>0</v>
      </c>
      <c r="Q414" s="49">
        <f t="shared" si="41"/>
        <v>185335.17</v>
      </c>
      <c r="R414" s="21">
        <f t="shared" si="42"/>
        <v>128432.11999999997</v>
      </c>
    </row>
    <row r="415" spans="1:18" ht="15" x14ac:dyDescent="0.25">
      <c r="A415" s="1" t="s">
        <v>324</v>
      </c>
      <c r="B415" s="1">
        <v>3</v>
      </c>
      <c r="C415" s="1" t="s">
        <v>328</v>
      </c>
      <c r="D415" s="2" t="s">
        <v>731</v>
      </c>
      <c r="E415" s="1" t="s">
        <v>614</v>
      </c>
      <c r="F415" s="9">
        <v>2482</v>
      </c>
      <c r="G415" s="76">
        <v>1.907338102959371E-2</v>
      </c>
      <c r="H415" s="13">
        <f t="shared" si="44"/>
        <v>14214.25</v>
      </c>
      <c r="I415" s="14"/>
      <c r="K415" s="20">
        <f t="shared" si="43"/>
        <v>8396.0300000000007</v>
      </c>
      <c r="L415" s="13">
        <f t="shared" si="40"/>
        <v>0</v>
      </c>
      <c r="M415" s="13">
        <f t="shared" si="40"/>
        <v>0</v>
      </c>
      <c r="N415" s="13">
        <f t="shared" si="40"/>
        <v>0</v>
      </c>
      <c r="O415" s="13">
        <f t="shared" si="40"/>
        <v>0</v>
      </c>
      <c r="P415" s="49">
        <f t="shared" si="40"/>
        <v>0</v>
      </c>
      <c r="Q415" s="49">
        <f t="shared" si="41"/>
        <v>8396.0300000000007</v>
      </c>
      <c r="R415" s="21">
        <f t="shared" si="42"/>
        <v>5818.2199999999993</v>
      </c>
    </row>
    <row r="416" spans="1:18" ht="15" x14ac:dyDescent="0.25">
      <c r="A416" s="1" t="s">
        <v>324</v>
      </c>
      <c r="B416" s="1">
        <v>3</v>
      </c>
      <c r="C416" s="1" t="s">
        <v>329</v>
      </c>
      <c r="D416" s="2" t="s">
        <v>934</v>
      </c>
      <c r="F416" s="9">
        <v>98</v>
      </c>
      <c r="G416" s="76">
        <v>7.5309884806614975E-4</v>
      </c>
      <c r="H416" s="13">
        <f t="shared" si="44"/>
        <v>561.24</v>
      </c>
      <c r="I416" s="14"/>
      <c r="K416" s="20">
        <f t="shared" si="43"/>
        <v>331.51</v>
      </c>
      <c r="L416" s="13">
        <f t="shared" si="40"/>
        <v>0</v>
      </c>
      <c r="M416" s="13">
        <f t="shared" si="40"/>
        <v>0</v>
      </c>
      <c r="N416" s="13">
        <f t="shared" si="40"/>
        <v>0</v>
      </c>
      <c r="O416" s="13">
        <f t="shared" si="40"/>
        <v>0</v>
      </c>
      <c r="P416" s="49">
        <f t="shared" si="40"/>
        <v>0</v>
      </c>
      <c r="Q416" s="49">
        <f t="shared" si="41"/>
        <v>331.51</v>
      </c>
      <c r="R416" s="21">
        <f t="shared" si="42"/>
        <v>229.73000000000002</v>
      </c>
    </row>
    <row r="417" spans="1:18" ht="15" x14ac:dyDescent="0.25">
      <c r="A417" s="1" t="s">
        <v>324</v>
      </c>
      <c r="B417" s="1">
        <v>3</v>
      </c>
      <c r="C417" s="1" t="s">
        <v>330</v>
      </c>
      <c r="D417" s="2" t="s">
        <v>935</v>
      </c>
      <c r="F417" s="9">
        <v>2053</v>
      </c>
      <c r="G417" s="76">
        <v>1.5776652398773523E-2</v>
      </c>
      <c r="H417" s="13">
        <f t="shared" si="44"/>
        <v>11757.4</v>
      </c>
      <c r="I417" s="14"/>
      <c r="K417" s="20">
        <f t="shared" si="43"/>
        <v>6944.83</v>
      </c>
      <c r="L417" s="13">
        <f t="shared" si="40"/>
        <v>0</v>
      </c>
      <c r="M417" s="13">
        <f t="shared" si="40"/>
        <v>0</v>
      </c>
      <c r="N417" s="13">
        <f t="shared" si="40"/>
        <v>0</v>
      </c>
      <c r="O417" s="13">
        <f t="shared" si="40"/>
        <v>0</v>
      </c>
      <c r="P417" s="49">
        <f t="shared" si="40"/>
        <v>0</v>
      </c>
      <c r="Q417" s="49">
        <f t="shared" si="41"/>
        <v>6944.83</v>
      </c>
      <c r="R417" s="21">
        <f t="shared" si="42"/>
        <v>4812.57</v>
      </c>
    </row>
    <row r="418" spans="1:18" ht="15" x14ac:dyDescent="0.25">
      <c r="A418" s="1" t="s">
        <v>324</v>
      </c>
      <c r="B418" s="1">
        <v>3</v>
      </c>
      <c r="C418" s="1" t="s">
        <v>326</v>
      </c>
      <c r="D418" s="2" t="s">
        <v>932</v>
      </c>
      <c r="E418" s="1" t="s">
        <v>614</v>
      </c>
      <c r="F418" s="9">
        <v>8406</v>
      </c>
      <c r="G418" s="76">
        <v>6.4597437926980153E-2</v>
      </c>
      <c r="H418" s="13">
        <f t="shared" si="44"/>
        <v>48140.61</v>
      </c>
      <c r="I418" s="14"/>
      <c r="K418" s="20">
        <f t="shared" si="43"/>
        <v>28435.56</v>
      </c>
      <c r="L418" s="13">
        <f t="shared" si="40"/>
        <v>0</v>
      </c>
      <c r="M418" s="13">
        <f t="shared" si="40"/>
        <v>0</v>
      </c>
      <c r="N418" s="13">
        <f t="shared" si="40"/>
        <v>0</v>
      </c>
      <c r="O418" s="13">
        <f t="shared" si="40"/>
        <v>0</v>
      </c>
      <c r="P418" s="49">
        <f t="shared" si="40"/>
        <v>0</v>
      </c>
      <c r="Q418" s="49">
        <f t="shared" si="41"/>
        <v>28435.56</v>
      </c>
      <c r="R418" s="21">
        <f t="shared" si="42"/>
        <v>19705.05</v>
      </c>
    </row>
    <row r="419" spans="1:18" ht="15" x14ac:dyDescent="0.25">
      <c r="A419" s="1" t="s">
        <v>324</v>
      </c>
      <c r="B419" s="1">
        <v>3</v>
      </c>
      <c r="C419" s="1" t="s">
        <v>331</v>
      </c>
      <c r="D419" s="2" t="s">
        <v>936</v>
      </c>
      <c r="F419" s="9">
        <v>1775</v>
      </c>
      <c r="G419" s="76">
        <v>1.3640310768545058E-2</v>
      </c>
      <c r="H419" s="13">
        <f t="shared" si="44"/>
        <v>10165.31</v>
      </c>
      <c r="I419" s="14"/>
      <c r="K419" s="20">
        <f t="shared" si="43"/>
        <v>6004.42</v>
      </c>
      <c r="L419" s="13">
        <f t="shared" si="40"/>
        <v>0</v>
      </c>
      <c r="M419" s="13">
        <f t="shared" si="40"/>
        <v>0</v>
      </c>
      <c r="N419" s="13">
        <f t="shared" si="40"/>
        <v>0</v>
      </c>
      <c r="O419" s="13">
        <f t="shared" si="40"/>
        <v>0</v>
      </c>
      <c r="P419" s="49">
        <f t="shared" si="40"/>
        <v>0</v>
      </c>
      <c r="Q419" s="49">
        <f t="shared" si="41"/>
        <v>6004.42</v>
      </c>
      <c r="R419" s="21">
        <f t="shared" si="42"/>
        <v>4160.8899999999994</v>
      </c>
    </row>
    <row r="420" spans="1:18" ht="15" x14ac:dyDescent="0.25">
      <c r="A420" s="1" t="s">
        <v>324</v>
      </c>
      <c r="B420" s="1">
        <v>3</v>
      </c>
      <c r="C420" s="1" t="s">
        <v>332</v>
      </c>
      <c r="D420" s="2" t="s">
        <v>937</v>
      </c>
      <c r="F420" s="9">
        <v>2223</v>
      </c>
      <c r="G420" s="76">
        <v>1.7083048359704599E-2</v>
      </c>
      <c r="H420" s="13">
        <f t="shared" si="44"/>
        <v>12730.98</v>
      </c>
      <c r="I420" s="14"/>
      <c r="K420" s="20">
        <f t="shared" si="43"/>
        <v>7519.9</v>
      </c>
      <c r="L420" s="13">
        <f t="shared" si="40"/>
        <v>0</v>
      </c>
      <c r="M420" s="13">
        <f t="shared" si="40"/>
        <v>0</v>
      </c>
      <c r="N420" s="13">
        <f t="shared" si="40"/>
        <v>0</v>
      </c>
      <c r="O420" s="13">
        <f t="shared" si="40"/>
        <v>0</v>
      </c>
      <c r="P420" s="49">
        <f t="shared" si="40"/>
        <v>0</v>
      </c>
      <c r="Q420" s="49">
        <f t="shared" si="41"/>
        <v>7519.9</v>
      </c>
      <c r="R420" s="21">
        <f t="shared" si="42"/>
        <v>5211.08</v>
      </c>
    </row>
    <row r="421" spans="1:18" ht="15" x14ac:dyDescent="0.25">
      <c r="A421" s="1" t="s">
        <v>324</v>
      </c>
      <c r="B421" s="1">
        <v>3</v>
      </c>
      <c r="C421" s="1" t="s">
        <v>333</v>
      </c>
      <c r="D421" s="2" t="s">
        <v>938</v>
      </c>
      <c r="F421" s="9">
        <v>2325</v>
      </c>
      <c r="G421" s="76">
        <v>1.7866885936263247E-2</v>
      </c>
      <c r="H421" s="13">
        <f t="shared" si="44"/>
        <v>13315.12</v>
      </c>
      <c r="I421" s="14"/>
      <c r="K421" s="20">
        <f t="shared" si="43"/>
        <v>7864.94</v>
      </c>
      <c r="L421" s="13">
        <f t="shared" si="40"/>
        <v>0</v>
      </c>
      <c r="M421" s="13">
        <f t="shared" si="40"/>
        <v>0</v>
      </c>
      <c r="N421" s="13">
        <f t="shared" si="40"/>
        <v>0</v>
      </c>
      <c r="O421" s="13">
        <f t="shared" si="40"/>
        <v>0</v>
      </c>
      <c r="P421" s="49">
        <f t="shared" si="40"/>
        <v>0</v>
      </c>
      <c r="Q421" s="49">
        <f t="shared" si="41"/>
        <v>7864.94</v>
      </c>
      <c r="R421" s="21">
        <f t="shared" si="42"/>
        <v>5450.1800000000012</v>
      </c>
    </row>
    <row r="422" spans="1:18" ht="15" x14ac:dyDescent="0.25">
      <c r="A422" s="1" t="s">
        <v>324</v>
      </c>
      <c r="B422" s="1">
        <v>3</v>
      </c>
      <c r="C422" s="1" t="s">
        <v>334</v>
      </c>
      <c r="D422" s="2" t="s">
        <v>939</v>
      </c>
      <c r="F422" s="9">
        <v>484</v>
      </c>
      <c r="G422" s="76">
        <v>3.7193861475920049E-3</v>
      </c>
      <c r="H422" s="13">
        <f t="shared" si="44"/>
        <v>2771.84</v>
      </c>
      <c r="I422" s="14"/>
      <c r="K422" s="20">
        <f t="shared" si="43"/>
        <v>1637.26</v>
      </c>
      <c r="L422" s="13">
        <f t="shared" si="40"/>
        <v>0</v>
      </c>
      <c r="M422" s="13">
        <f t="shared" si="40"/>
        <v>0</v>
      </c>
      <c r="N422" s="13">
        <f t="shared" si="40"/>
        <v>0</v>
      </c>
      <c r="O422" s="13">
        <f t="shared" si="40"/>
        <v>0</v>
      </c>
      <c r="P422" s="49">
        <f t="shared" si="40"/>
        <v>0</v>
      </c>
      <c r="Q422" s="49">
        <f t="shared" si="41"/>
        <v>1637.26</v>
      </c>
      <c r="R422" s="21">
        <f t="shared" si="42"/>
        <v>1134.5800000000002</v>
      </c>
    </row>
    <row r="423" spans="1:18" ht="15" x14ac:dyDescent="0.25">
      <c r="A423" s="1" t="s">
        <v>324</v>
      </c>
      <c r="B423" s="1">
        <v>3</v>
      </c>
      <c r="C423" s="1" t="s">
        <v>335</v>
      </c>
      <c r="D423" s="2" t="s">
        <v>940</v>
      </c>
      <c r="F423" s="9">
        <v>329</v>
      </c>
      <c r="G423" s="76">
        <v>2.5282604185077884E-3</v>
      </c>
      <c r="H423" s="13">
        <f t="shared" si="44"/>
        <v>1884.16</v>
      </c>
      <c r="I423" s="14"/>
      <c r="K423" s="20">
        <f t="shared" si="43"/>
        <v>1112.93</v>
      </c>
      <c r="L423" s="13">
        <f t="shared" si="40"/>
        <v>0</v>
      </c>
      <c r="M423" s="13">
        <f t="shared" si="40"/>
        <v>0</v>
      </c>
      <c r="N423" s="13">
        <f t="shared" si="40"/>
        <v>0</v>
      </c>
      <c r="O423" s="13">
        <f t="shared" si="40"/>
        <v>0</v>
      </c>
      <c r="P423" s="49">
        <f t="shared" si="40"/>
        <v>0</v>
      </c>
      <c r="Q423" s="49">
        <f t="shared" si="41"/>
        <v>1112.93</v>
      </c>
      <c r="R423" s="21">
        <f t="shared" si="42"/>
        <v>771.23</v>
      </c>
    </row>
    <row r="424" spans="1:18" ht="15" x14ac:dyDescent="0.25">
      <c r="A424" s="1" t="s">
        <v>324</v>
      </c>
      <c r="B424" s="1">
        <v>3</v>
      </c>
      <c r="C424" s="1" t="s">
        <v>336</v>
      </c>
      <c r="D424" s="2" t="s">
        <v>941</v>
      </c>
      <c r="F424" s="9">
        <v>4717</v>
      </c>
      <c r="G424" s="76">
        <v>3.6248645574775799E-2</v>
      </c>
      <c r="H424" s="13">
        <f t="shared" si="44"/>
        <v>27013.95</v>
      </c>
      <c r="I424" s="14"/>
      <c r="K424" s="20">
        <f t="shared" si="43"/>
        <v>15956.52</v>
      </c>
      <c r="L424" s="13">
        <f t="shared" si="40"/>
        <v>0</v>
      </c>
      <c r="M424" s="13">
        <f t="shared" si="40"/>
        <v>0</v>
      </c>
      <c r="N424" s="13">
        <f t="shared" si="40"/>
        <v>0</v>
      </c>
      <c r="O424" s="13">
        <f t="shared" si="40"/>
        <v>0</v>
      </c>
      <c r="P424" s="49">
        <f t="shared" si="40"/>
        <v>0</v>
      </c>
      <c r="Q424" s="49">
        <f t="shared" si="41"/>
        <v>15956.52</v>
      </c>
      <c r="R424" s="21">
        <f t="shared" si="42"/>
        <v>11057.43</v>
      </c>
    </row>
    <row r="425" spans="1:18" ht="15" x14ac:dyDescent="0.25">
      <c r="A425" s="1" t="s">
        <v>324</v>
      </c>
      <c r="B425" s="1">
        <v>3</v>
      </c>
      <c r="C425" s="1" t="s">
        <v>337</v>
      </c>
      <c r="D425" s="2" t="s">
        <v>942</v>
      </c>
      <c r="F425" s="9">
        <v>26</v>
      </c>
      <c r="G425" s="76">
        <v>1.9980173520122341E-4</v>
      </c>
      <c r="H425" s="13">
        <f t="shared" si="44"/>
        <v>148.9</v>
      </c>
      <c r="I425" s="14"/>
      <c r="K425" s="20">
        <f t="shared" si="43"/>
        <v>87.95</v>
      </c>
      <c r="L425" s="13">
        <f t="shared" si="40"/>
        <v>0</v>
      </c>
      <c r="M425" s="13">
        <f t="shared" si="40"/>
        <v>0</v>
      </c>
      <c r="N425" s="13">
        <f t="shared" si="40"/>
        <v>0</v>
      </c>
      <c r="O425" s="13">
        <f t="shared" si="40"/>
        <v>0</v>
      </c>
      <c r="P425" s="49">
        <f t="shared" si="40"/>
        <v>0</v>
      </c>
      <c r="Q425" s="49">
        <f t="shared" si="41"/>
        <v>87.95</v>
      </c>
      <c r="R425" s="21">
        <f t="shared" si="42"/>
        <v>60.95</v>
      </c>
    </row>
    <row r="426" spans="1:18" ht="15" x14ac:dyDescent="0.25">
      <c r="A426" s="1" t="s">
        <v>324</v>
      </c>
      <c r="B426" s="1">
        <v>3</v>
      </c>
      <c r="C426" s="1" t="s">
        <v>338</v>
      </c>
      <c r="D426" s="2" t="s">
        <v>943</v>
      </c>
      <c r="F426" s="9">
        <v>989</v>
      </c>
      <c r="G426" s="76">
        <v>7.6001506197696132E-3</v>
      </c>
      <c r="H426" s="13">
        <f t="shared" si="44"/>
        <v>5663.94</v>
      </c>
      <c r="I426" s="14"/>
      <c r="K426" s="20">
        <f t="shared" si="43"/>
        <v>3345.56</v>
      </c>
      <c r="L426" s="13">
        <f t="shared" si="40"/>
        <v>0</v>
      </c>
      <c r="M426" s="13">
        <f t="shared" si="40"/>
        <v>0</v>
      </c>
      <c r="N426" s="13">
        <f t="shared" si="40"/>
        <v>0</v>
      </c>
      <c r="O426" s="13">
        <f t="shared" si="40"/>
        <v>0</v>
      </c>
      <c r="P426" s="49">
        <f t="shared" si="40"/>
        <v>0</v>
      </c>
      <c r="Q426" s="49">
        <f t="shared" si="41"/>
        <v>3345.56</v>
      </c>
      <c r="R426" s="21">
        <f t="shared" si="42"/>
        <v>2318.3799999999997</v>
      </c>
    </row>
    <row r="427" spans="1:18" ht="15" x14ac:dyDescent="0.25">
      <c r="A427" s="1" t="s">
        <v>324</v>
      </c>
      <c r="B427" s="1">
        <v>3</v>
      </c>
      <c r="C427" s="1" t="s">
        <v>339</v>
      </c>
      <c r="D427" s="2" t="s">
        <v>944</v>
      </c>
      <c r="F427" s="9">
        <v>91</v>
      </c>
      <c r="G427" s="76">
        <v>6.9930607320428195E-4</v>
      </c>
      <c r="H427" s="13">
        <f t="shared" si="44"/>
        <v>521.15</v>
      </c>
      <c r="I427" s="14"/>
      <c r="K427" s="20">
        <f t="shared" si="43"/>
        <v>307.83</v>
      </c>
      <c r="L427" s="13">
        <f t="shared" si="40"/>
        <v>0</v>
      </c>
      <c r="M427" s="13">
        <f t="shared" si="40"/>
        <v>0</v>
      </c>
      <c r="N427" s="13">
        <f t="shared" si="40"/>
        <v>0</v>
      </c>
      <c r="O427" s="13">
        <f t="shared" si="40"/>
        <v>0</v>
      </c>
      <c r="P427" s="49">
        <f t="shared" si="40"/>
        <v>0</v>
      </c>
      <c r="Q427" s="49">
        <f t="shared" si="41"/>
        <v>307.83</v>
      </c>
      <c r="R427" s="21">
        <f t="shared" si="42"/>
        <v>213.32</v>
      </c>
    </row>
    <row r="428" spans="1:18" ht="15.75" thickBot="1" x14ac:dyDescent="0.3">
      <c r="D428" s="2" t="s">
        <v>1223</v>
      </c>
      <c r="F428" s="8">
        <v>130129</v>
      </c>
      <c r="G428" s="77">
        <v>1</v>
      </c>
      <c r="H428" s="13">
        <f>SUM(H412:H427)</f>
        <v>745240.27999999991</v>
      </c>
      <c r="I428" s="14"/>
      <c r="K428" s="20">
        <f t="shared" si="43"/>
        <v>440196.39</v>
      </c>
      <c r="L428" s="13">
        <f t="shared" si="40"/>
        <v>0</v>
      </c>
      <c r="M428" s="13">
        <f t="shared" si="40"/>
        <v>0</v>
      </c>
      <c r="N428" s="13">
        <f t="shared" si="40"/>
        <v>0</v>
      </c>
      <c r="O428" s="13">
        <f t="shared" si="40"/>
        <v>0</v>
      </c>
      <c r="P428" s="49">
        <f t="shared" si="40"/>
        <v>0</v>
      </c>
      <c r="Q428" s="49">
        <f t="shared" si="41"/>
        <v>440196.39</v>
      </c>
      <c r="R428" s="21">
        <f t="shared" si="42"/>
        <v>305043.8899999999</v>
      </c>
    </row>
    <row r="429" spans="1:18" ht="15.75" thickTop="1" x14ac:dyDescent="0.25">
      <c r="A429" s="1" t="s">
        <v>19</v>
      </c>
      <c r="D429" s="2" t="s">
        <v>19</v>
      </c>
      <c r="F429" s="9"/>
      <c r="G429" s="76"/>
      <c r="H429" s="13"/>
      <c r="I429" s="14"/>
      <c r="K429" s="20" t="str">
        <f t="shared" si="43"/>
        <v/>
      </c>
      <c r="L429" s="13" t="str">
        <f t="shared" si="40"/>
        <v/>
      </c>
      <c r="M429" s="13" t="str">
        <f t="shared" si="40"/>
        <v/>
      </c>
      <c r="N429" s="13" t="str">
        <f t="shared" si="40"/>
        <v/>
      </c>
      <c r="O429" s="13" t="str">
        <f t="shared" si="40"/>
        <v/>
      </c>
      <c r="P429" s="49" t="str">
        <f t="shared" si="40"/>
        <v/>
      </c>
      <c r="Q429" s="49" t="str">
        <f t="shared" si="41"/>
        <v/>
      </c>
      <c r="R429" s="21" t="str">
        <f t="shared" si="42"/>
        <v/>
      </c>
    </row>
    <row r="430" spans="1:18" ht="15" x14ac:dyDescent="0.25">
      <c r="A430" s="1" t="s">
        <v>340</v>
      </c>
      <c r="B430" s="1">
        <v>1</v>
      </c>
      <c r="C430" s="1" t="s">
        <v>14</v>
      </c>
      <c r="D430" s="2" t="s">
        <v>945</v>
      </c>
      <c r="F430" s="9">
        <v>563077</v>
      </c>
      <c r="G430" s="76">
        <v>0.57621292607574881</v>
      </c>
      <c r="H430" s="13">
        <f t="shared" si="44"/>
        <v>3224705.13</v>
      </c>
      <c r="I430" s="14" t="s">
        <v>1226</v>
      </c>
      <c r="K430" s="20">
        <f>(K447-SUM(K432:K446))/2</f>
        <v>1501344.0724489691</v>
      </c>
      <c r="L430" s="13">
        <f t="shared" ref="L430:P430" si="45">(L447-SUM(L432:L446))/2</f>
        <v>0</v>
      </c>
      <c r="M430" s="13">
        <f t="shared" si="45"/>
        <v>0</v>
      </c>
      <c r="N430" s="13">
        <f t="shared" si="45"/>
        <v>0</v>
      </c>
      <c r="O430" s="13">
        <f t="shared" si="45"/>
        <v>0</v>
      </c>
      <c r="P430" s="49">
        <f t="shared" si="45"/>
        <v>0</v>
      </c>
      <c r="Q430" s="49">
        <f t="shared" si="41"/>
        <v>1501344.0724489691</v>
      </c>
      <c r="R430" s="21">
        <f t="shared" si="42"/>
        <v>1723361.0575510308</v>
      </c>
    </row>
    <row r="431" spans="1:18" ht="15" x14ac:dyDescent="0.25">
      <c r="A431" s="1" t="s">
        <v>340</v>
      </c>
      <c r="B431" s="1">
        <v>6</v>
      </c>
      <c r="C431" s="1" t="s">
        <v>354</v>
      </c>
      <c r="D431" s="2" t="s">
        <v>958</v>
      </c>
      <c r="F431" s="9">
        <v>324565</v>
      </c>
      <c r="G431" s="76">
        <v>0.3321367208246393</v>
      </c>
      <c r="H431" s="13">
        <f t="shared" si="44"/>
        <v>1858762.51</v>
      </c>
      <c r="I431" s="14" t="s">
        <v>1226</v>
      </c>
      <c r="K431" s="20">
        <f>K430</f>
        <v>1501344.0724489691</v>
      </c>
      <c r="L431" s="13">
        <f t="shared" ref="L431:P431" si="46">L430</f>
        <v>0</v>
      </c>
      <c r="M431" s="13">
        <f t="shared" si="46"/>
        <v>0</v>
      </c>
      <c r="N431" s="13">
        <f t="shared" si="46"/>
        <v>0</v>
      </c>
      <c r="O431" s="13">
        <f t="shared" si="46"/>
        <v>0</v>
      </c>
      <c r="P431" s="49">
        <f t="shared" si="46"/>
        <v>0</v>
      </c>
      <c r="Q431" s="49">
        <f t="shared" si="41"/>
        <v>1501344.0724489691</v>
      </c>
      <c r="R431" s="21">
        <f t="shared" si="42"/>
        <v>357418.43755103089</v>
      </c>
    </row>
    <row r="432" spans="1:18" ht="15" x14ac:dyDescent="0.25">
      <c r="A432" s="1" t="s">
        <v>340</v>
      </c>
      <c r="B432" s="1">
        <v>3</v>
      </c>
      <c r="C432" s="1" t="s">
        <v>342</v>
      </c>
      <c r="D432" s="2" t="s">
        <v>947</v>
      </c>
      <c r="F432" s="9">
        <v>14717</v>
      </c>
      <c r="G432" s="76">
        <v>1.5060330351012022E-2</v>
      </c>
      <c r="H432" s="13">
        <f t="shared" si="44"/>
        <v>84283.3</v>
      </c>
      <c r="I432" s="14" t="s">
        <v>1226</v>
      </c>
      <c r="K432" s="20">
        <f>+$G432*K$447</f>
        <v>49784.216416599214</v>
      </c>
      <c r="L432" s="13">
        <f t="shared" ref="L432:P432" si="47">+$G432*L$447</f>
        <v>0</v>
      </c>
      <c r="M432" s="13">
        <f t="shared" si="47"/>
        <v>0</v>
      </c>
      <c r="N432" s="13">
        <f t="shared" si="47"/>
        <v>0</v>
      </c>
      <c r="O432" s="13">
        <f t="shared" si="47"/>
        <v>0</v>
      </c>
      <c r="P432" s="49">
        <f t="shared" si="47"/>
        <v>0</v>
      </c>
      <c r="Q432" s="49">
        <f t="shared" si="41"/>
        <v>49784.216416599214</v>
      </c>
      <c r="R432" s="21">
        <f t="shared" si="42"/>
        <v>34499.083583400788</v>
      </c>
    </row>
    <row r="433" spans="1:18" ht="15" x14ac:dyDescent="0.25">
      <c r="A433" s="1" t="s">
        <v>340</v>
      </c>
      <c r="B433" s="1">
        <v>3</v>
      </c>
      <c r="C433" s="1" t="s">
        <v>345</v>
      </c>
      <c r="D433" s="2" t="s">
        <v>950</v>
      </c>
      <c r="F433" s="9">
        <v>1384</v>
      </c>
      <c r="G433" s="76">
        <v>1.4162870969491497E-3</v>
      </c>
      <c r="H433" s="13">
        <f t="shared" si="44"/>
        <v>7926.08</v>
      </c>
      <c r="I433" s="14" t="s">
        <v>1226</v>
      </c>
      <c r="K433" s="20">
        <f t="shared" ref="K433:P446" si="48">+$G433*K$447</f>
        <v>4681.7527703046344</v>
      </c>
      <c r="L433" s="13">
        <f t="shared" si="48"/>
        <v>0</v>
      </c>
      <c r="M433" s="13">
        <f t="shared" si="48"/>
        <v>0</v>
      </c>
      <c r="N433" s="13">
        <f t="shared" si="48"/>
        <v>0</v>
      </c>
      <c r="O433" s="13">
        <f t="shared" si="48"/>
        <v>0</v>
      </c>
      <c r="P433" s="49">
        <f t="shared" si="48"/>
        <v>0</v>
      </c>
      <c r="Q433" s="49">
        <f t="shared" si="41"/>
        <v>4681.7527703046344</v>
      </c>
      <c r="R433" s="21">
        <f t="shared" si="42"/>
        <v>3244.3272296953655</v>
      </c>
    </row>
    <row r="434" spans="1:18" ht="15" x14ac:dyDescent="0.25">
      <c r="A434" s="1" t="s">
        <v>340</v>
      </c>
      <c r="B434" s="1">
        <v>3</v>
      </c>
      <c r="C434" s="1" t="s">
        <v>611</v>
      </c>
      <c r="D434" s="2" t="s">
        <v>6</v>
      </c>
      <c r="F434" s="9">
        <v>67</v>
      </c>
      <c r="G434" s="76">
        <v>6.8563031427451611E-5</v>
      </c>
      <c r="H434" s="13">
        <f t="shared" si="44"/>
        <v>383.7</v>
      </c>
      <c r="I434" s="14" t="s">
        <v>1226</v>
      </c>
      <c r="K434" s="20">
        <f t="shared" si="48"/>
        <v>226.64554596127928</v>
      </c>
      <c r="L434" s="13">
        <f t="shared" si="48"/>
        <v>0</v>
      </c>
      <c r="M434" s="13">
        <f t="shared" si="48"/>
        <v>0</v>
      </c>
      <c r="N434" s="13">
        <f t="shared" si="48"/>
        <v>0</v>
      </c>
      <c r="O434" s="13">
        <f t="shared" si="48"/>
        <v>0</v>
      </c>
      <c r="P434" s="49">
        <f t="shared" si="48"/>
        <v>0</v>
      </c>
      <c r="Q434" s="49">
        <f t="shared" si="41"/>
        <v>226.64554596127928</v>
      </c>
      <c r="R434" s="21">
        <f t="shared" si="42"/>
        <v>157.05445403872071</v>
      </c>
    </row>
    <row r="435" spans="1:18" ht="15" x14ac:dyDescent="0.25">
      <c r="A435" s="1" t="s">
        <v>340</v>
      </c>
      <c r="B435" s="1">
        <v>3</v>
      </c>
      <c r="C435" s="1" t="s">
        <v>346</v>
      </c>
      <c r="D435" s="2" t="s">
        <v>823</v>
      </c>
      <c r="E435" s="1" t="s">
        <v>614</v>
      </c>
      <c r="F435" s="9">
        <v>2493</v>
      </c>
      <c r="G435" s="76">
        <v>2.5511587663975652E-3</v>
      </c>
      <c r="H435" s="13">
        <f t="shared" si="44"/>
        <v>14277.25</v>
      </c>
      <c r="I435" s="14" t="s">
        <v>1226</v>
      </c>
      <c r="K435" s="20">
        <f t="shared" si="48"/>
        <v>8433.2439713652129</v>
      </c>
      <c r="L435" s="13">
        <f t="shared" si="48"/>
        <v>0</v>
      </c>
      <c r="M435" s="13">
        <f t="shared" si="48"/>
        <v>0</v>
      </c>
      <c r="N435" s="13">
        <f t="shared" si="48"/>
        <v>0</v>
      </c>
      <c r="O435" s="13">
        <f t="shared" si="48"/>
        <v>0</v>
      </c>
      <c r="P435" s="49">
        <f t="shared" si="48"/>
        <v>0</v>
      </c>
      <c r="Q435" s="49">
        <f t="shared" si="41"/>
        <v>8433.2439713652129</v>
      </c>
      <c r="R435" s="21">
        <f t="shared" si="42"/>
        <v>5844.0060286347871</v>
      </c>
    </row>
    <row r="436" spans="1:18" ht="15" x14ac:dyDescent="0.25">
      <c r="A436" s="1" t="s">
        <v>340</v>
      </c>
      <c r="B436" s="1">
        <v>3</v>
      </c>
      <c r="C436" s="1" t="s">
        <v>347</v>
      </c>
      <c r="D436" s="2" t="s">
        <v>951</v>
      </c>
      <c r="F436" s="9">
        <v>752</v>
      </c>
      <c r="G436" s="76">
        <v>7.6954327811109874E-4</v>
      </c>
      <c r="H436" s="13">
        <f t="shared" si="44"/>
        <v>4306.6499999999996</v>
      </c>
      <c r="I436" s="14" t="s">
        <v>1226</v>
      </c>
      <c r="K436" s="20">
        <f t="shared" si="48"/>
        <v>2543.8425457146573</v>
      </c>
      <c r="L436" s="13">
        <f t="shared" si="48"/>
        <v>0</v>
      </c>
      <c r="M436" s="13">
        <f t="shared" si="48"/>
        <v>0</v>
      </c>
      <c r="N436" s="13">
        <f t="shared" si="48"/>
        <v>0</v>
      </c>
      <c r="O436" s="13">
        <f t="shared" si="48"/>
        <v>0</v>
      </c>
      <c r="P436" s="49">
        <f t="shared" si="48"/>
        <v>0</v>
      </c>
      <c r="Q436" s="49">
        <f t="shared" si="41"/>
        <v>2543.8425457146573</v>
      </c>
      <c r="R436" s="21">
        <f t="shared" si="42"/>
        <v>1762.8074542853424</v>
      </c>
    </row>
    <row r="437" spans="1:18" ht="15" x14ac:dyDescent="0.25">
      <c r="A437" s="1" t="s">
        <v>340</v>
      </c>
      <c r="B437" s="1">
        <v>3</v>
      </c>
      <c r="C437" s="1" t="s">
        <v>341</v>
      </c>
      <c r="D437" s="2" t="s">
        <v>946</v>
      </c>
      <c r="F437" s="9">
        <v>49370</v>
      </c>
      <c r="G437" s="76">
        <v>5.0521744202586365E-2</v>
      </c>
      <c r="H437" s="13">
        <f t="shared" si="44"/>
        <v>282738.76</v>
      </c>
      <c r="I437" s="14" t="s">
        <v>1226</v>
      </c>
      <c r="K437" s="20">
        <f t="shared" si="48"/>
        <v>167007.32244937849</v>
      </c>
      <c r="L437" s="13">
        <f t="shared" si="48"/>
        <v>0</v>
      </c>
      <c r="M437" s="13">
        <f t="shared" si="48"/>
        <v>0</v>
      </c>
      <c r="N437" s="13">
        <f t="shared" si="48"/>
        <v>0</v>
      </c>
      <c r="O437" s="13">
        <f t="shared" si="48"/>
        <v>0</v>
      </c>
      <c r="P437" s="49">
        <f t="shared" si="48"/>
        <v>0</v>
      </c>
      <c r="Q437" s="49">
        <f t="shared" si="41"/>
        <v>167007.32244937849</v>
      </c>
      <c r="R437" s="21">
        <f t="shared" si="42"/>
        <v>115731.43755062151</v>
      </c>
    </row>
    <row r="438" spans="1:18" ht="15" x14ac:dyDescent="0.25">
      <c r="A438" s="1" t="s">
        <v>340</v>
      </c>
      <c r="B438" s="1">
        <v>3</v>
      </c>
      <c r="C438" s="1" t="s">
        <v>348</v>
      </c>
      <c r="D438" s="2" t="s">
        <v>952</v>
      </c>
      <c r="F438" s="9">
        <v>1774</v>
      </c>
      <c r="G438" s="76">
        <v>1.8153853395865547E-3</v>
      </c>
      <c r="H438" s="13">
        <f t="shared" si="44"/>
        <v>10159.58</v>
      </c>
      <c r="I438" s="14" t="s">
        <v>1226</v>
      </c>
      <c r="K438" s="20">
        <f t="shared" si="48"/>
        <v>6001.0328139598432</v>
      </c>
      <c r="L438" s="13">
        <f t="shared" si="48"/>
        <v>0</v>
      </c>
      <c r="M438" s="13">
        <f t="shared" si="48"/>
        <v>0</v>
      </c>
      <c r="N438" s="13">
        <f t="shared" si="48"/>
        <v>0</v>
      </c>
      <c r="O438" s="13">
        <f t="shared" si="48"/>
        <v>0</v>
      </c>
      <c r="P438" s="49">
        <f t="shared" si="48"/>
        <v>0</v>
      </c>
      <c r="Q438" s="49">
        <f t="shared" si="41"/>
        <v>6001.0328139598432</v>
      </c>
      <c r="R438" s="21">
        <f t="shared" si="42"/>
        <v>4158.5471860401567</v>
      </c>
    </row>
    <row r="439" spans="1:18" ht="15" x14ac:dyDescent="0.25">
      <c r="A439" s="1" t="s">
        <v>340</v>
      </c>
      <c r="B439" s="1">
        <v>3</v>
      </c>
      <c r="C439" s="1" t="s">
        <v>611</v>
      </c>
      <c r="D439" s="2" t="s">
        <v>7</v>
      </c>
      <c r="F439" s="9">
        <v>44</v>
      </c>
      <c r="G439" s="76">
        <v>4.5026468400117479E-5</v>
      </c>
      <c r="H439" s="13">
        <f t="shared" si="44"/>
        <v>251.99</v>
      </c>
      <c r="I439" s="14" t="s">
        <v>1226</v>
      </c>
      <c r="K439" s="20">
        <f t="shared" si="48"/>
        <v>148.84185107904909</v>
      </c>
      <c r="L439" s="13">
        <f t="shared" si="48"/>
        <v>0</v>
      </c>
      <c r="M439" s="13">
        <f t="shared" si="48"/>
        <v>0</v>
      </c>
      <c r="N439" s="13">
        <f t="shared" si="48"/>
        <v>0</v>
      </c>
      <c r="O439" s="13">
        <f t="shared" si="48"/>
        <v>0</v>
      </c>
      <c r="P439" s="49">
        <f t="shared" si="48"/>
        <v>0</v>
      </c>
      <c r="Q439" s="49">
        <f t="shared" si="41"/>
        <v>148.84185107904909</v>
      </c>
      <c r="R439" s="21">
        <f t="shared" si="42"/>
        <v>103.14814892095092</v>
      </c>
    </row>
    <row r="440" spans="1:18" ht="15" x14ac:dyDescent="0.25">
      <c r="A440" s="1" t="s">
        <v>340</v>
      </c>
      <c r="B440" s="1">
        <v>3</v>
      </c>
      <c r="C440" s="1" t="s">
        <v>349</v>
      </c>
      <c r="D440" s="2" t="s">
        <v>953</v>
      </c>
      <c r="F440" s="9">
        <v>655</v>
      </c>
      <c r="G440" s="76">
        <v>6.7028038186538522E-4</v>
      </c>
      <c r="H440" s="13">
        <f t="shared" si="44"/>
        <v>3751.14</v>
      </c>
      <c r="I440" s="14" t="s">
        <v>1226</v>
      </c>
      <c r="K440" s="20">
        <f t="shared" si="48"/>
        <v>2215.7139194722081</v>
      </c>
      <c r="L440" s="13">
        <f t="shared" si="48"/>
        <v>0</v>
      </c>
      <c r="M440" s="13">
        <f t="shared" si="48"/>
        <v>0</v>
      </c>
      <c r="N440" s="13">
        <f t="shared" si="48"/>
        <v>0</v>
      </c>
      <c r="O440" s="13">
        <f t="shared" si="48"/>
        <v>0</v>
      </c>
      <c r="P440" s="49">
        <f t="shared" si="48"/>
        <v>0</v>
      </c>
      <c r="Q440" s="49">
        <f t="shared" si="41"/>
        <v>2215.7139194722081</v>
      </c>
      <c r="R440" s="21">
        <f t="shared" si="42"/>
        <v>1535.4260805277918</v>
      </c>
    </row>
    <row r="441" spans="1:18" ht="15" x14ac:dyDescent="0.25">
      <c r="A441" s="1" t="s">
        <v>340</v>
      </c>
      <c r="B441" s="1">
        <v>3</v>
      </c>
      <c r="C441" s="1" t="s">
        <v>343</v>
      </c>
      <c r="D441" s="2" t="s">
        <v>948</v>
      </c>
      <c r="F441" s="9">
        <v>2123</v>
      </c>
      <c r="G441" s="76">
        <v>2.1725271003056683E-3</v>
      </c>
      <c r="H441" s="13">
        <f t="shared" si="44"/>
        <v>12158.28</v>
      </c>
      <c r="I441" s="14" t="s">
        <v>1226</v>
      </c>
      <c r="K441" s="20">
        <f t="shared" si="48"/>
        <v>7181.6193145641182</v>
      </c>
      <c r="L441" s="13">
        <f t="shared" si="48"/>
        <v>0</v>
      </c>
      <c r="M441" s="13">
        <f t="shared" si="48"/>
        <v>0</v>
      </c>
      <c r="N441" s="13">
        <f t="shared" si="48"/>
        <v>0</v>
      </c>
      <c r="O441" s="13">
        <f t="shared" si="48"/>
        <v>0</v>
      </c>
      <c r="P441" s="49">
        <f t="shared" si="48"/>
        <v>0</v>
      </c>
      <c r="Q441" s="49">
        <f t="shared" si="41"/>
        <v>7181.6193145641182</v>
      </c>
      <c r="R441" s="21">
        <f t="shared" si="42"/>
        <v>4976.6606854358824</v>
      </c>
    </row>
    <row r="442" spans="1:18" ht="15" x14ac:dyDescent="0.25">
      <c r="A442" s="1" t="s">
        <v>340</v>
      </c>
      <c r="B442" s="1">
        <v>3</v>
      </c>
      <c r="C442" s="1" t="s">
        <v>344</v>
      </c>
      <c r="D442" s="2" t="s">
        <v>949</v>
      </c>
      <c r="F442" s="9">
        <v>13952</v>
      </c>
      <c r="G442" s="76">
        <v>1.4277483798146343E-2</v>
      </c>
      <c r="H442" s="13">
        <f t="shared" si="44"/>
        <v>79902.19</v>
      </c>
      <c r="I442" s="14" t="s">
        <v>1226</v>
      </c>
      <c r="K442" s="20">
        <f t="shared" si="48"/>
        <v>47196.397869429384</v>
      </c>
      <c r="L442" s="13">
        <f t="shared" si="48"/>
        <v>0</v>
      </c>
      <c r="M442" s="13">
        <f t="shared" si="48"/>
        <v>0</v>
      </c>
      <c r="N442" s="13">
        <f t="shared" si="48"/>
        <v>0</v>
      </c>
      <c r="O442" s="13">
        <f t="shared" si="48"/>
        <v>0</v>
      </c>
      <c r="P442" s="49">
        <f t="shared" si="48"/>
        <v>0</v>
      </c>
      <c r="Q442" s="49">
        <f t="shared" si="41"/>
        <v>47196.397869429384</v>
      </c>
      <c r="R442" s="21">
        <f t="shared" si="42"/>
        <v>32705.792130570619</v>
      </c>
    </row>
    <row r="443" spans="1:18" ht="15" x14ac:dyDescent="0.25">
      <c r="A443" s="1" t="s">
        <v>340</v>
      </c>
      <c r="B443" s="1">
        <v>3</v>
      </c>
      <c r="C443" s="1" t="s">
        <v>353</v>
      </c>
      <c r="D443" s="2" t="s">
        <v>957</v>
      </c>
      <c r="F443" s="9">
        <v>95</v>
      </c>
      <c r="G443" s="76">
        <v>9.7216238591162735E-5</v>
      </c>
      <c r="H443" s="13">
        <f t="shared" si="44"/>
        <v>544.05999999999995</v>
      </c>
      <c r="I443" s="14" t="s">
        <v>1226</v>
      </c>
      <c r="K443" s="20">
        <f t="shared" si="48"/>
        <v>321.36308755703777</v>
      </c>
      <c r="L443" s="13">
        <f t="shared" si="48"/>
        <v>0</v>
      </c>
      <c r="M443" s="13">
        <f t="shared" si="48"/>
        <v>0</v>
      </c>
      <c r="N443" s="13">
        <f t="shared" si="48"/>
        <v>0</v>
      </c>
      <c r="O443" s="13">
        <f t="shared" si="48"/>
        <v>0</v>
      </c>
      <c r="P443" s="49">
        <f t="shared" si="48"/>
        <v>0</v>
      </c>
      <c r="Q443" s="49">
        <f t="shared" si="41"/>
        <v>321.36308755703777</v>
      </c>
      <c r="R443" s="21">
        <f t="shared" si="42"/>
        <v>222.69691244296217</v>
      </c>
    </row>
    <row r="444" spans="1:18" ht="15" x14ac:dyDescent="0.25">
      <c r="A444" s="1" t="s">
        <v>340</v>
      </c>
      <c r="B444" s="1">
        <v>3</v>
      </c>
      <c r="C444" s="1" t="s">
        <v>350</v>
      </c>
      <c r="D444" s="2" t="s">
        <v>954</v>
      </c>
      <c r="F444" s="9">
        <v>1490</v>
      </c>
      <c r="G444" s="76">
        <v>1.5247599526403419E-3</v>
      </c>
      <c r="H444" s="13">
        <f t="shared" si="44"/>
        <v>8533.1299999999992</v>
      </c>
      <c r="I444" s="14" t="s">
        <v>1226</v>
      </c>
      <c r="K444" s="20">
        <f t="shared" si="48"/>
        <v>5040.326320631435</v>
      </c>
      <c r="L444" s="13">
        <f t="shared" si="48"/>
        <v>0</v>
      </c>
      <c r="M444" s="13">
        <f t="shared" si="48"/>
        <v>0</v>
      </c>
      <c r="N444" s="13">
        <f t="shared" si="48"/>
        <v>0</v>
      </c>
      <c r="O444" s="13">
        <f t="shared" si="48"/>
        <v>0</v>
      </c>
      <c r="P444" s="49">
        <f t="shared" si="48"/>
        <v>0</v>
      </c>
      <c r="Q444" s="49">
        <f t="shared" si="41"/>
        <v>5040.326320631435</v>
      </c>
      <c r="R444" s="21">
        <f t="shared" si="42"/>
        <v>3492.8036793685642</v>
      </c>
    </row>
    <row r="445" spans="1:18" ht="15" x14ac:dyDescent="0.25">
      <c r="A445" s="1" t="s">
        <v>340</v>
      </c>
      <c r="B445" s="1">
        <v>3</v>
      </c>
      <c r="C445" s="1" t="s">
        <v>351</v>
      </c>
      <c r="D445" s="2" t="s">
        <v>955</v>
      </c>
      <c r="F445" s="9">
        <v>430</v>
      </c>
      <c r="G445" s="76">
        <v>4.4003139572842081E-4</v>
      </c>
      <c r="H445" s="13">
        <f t="shared" si="44"/>
        <v>2462.58</v>
      </c>
      <c r="I445" s="14" t="s">
        <v>1226</v>
      </c>
      <c r="K445" s="20">
        <f t="shared" si="48"/>
        <v>1454.5908173634343</v>
      </c>
      <c r="L445" s="13">
        <f t="shared" si="48"/>
        <v>0</v>
      </c>
      <c r="M445" s="13">
        <f t="shared" si="48"/>
        <v>0</v>
      </c>
      <c r="N445" s="13">
        <f t="shared" si="48"/>
        <v>0</v>
      </c>
      <c r="O445" s="13">
        <f t="shared" si="48"/>
        <v>0</v>
      </c>
      <c r="P445" s="49">
        <f t="shared" si="48"/>
        <v>0</v>
      </c>
      <c r="Q445" s="49">
        <f t="shared" si="41"/>
        <v>1454.5908173634343</v>
      </c>
      <c r="R445" s="21">
        <f t="shared" si="42"/>
        <v>1007.9891826365656</v>
      </c>
    </row>
    <row r="446" spans="1:18" ht="14.25" customHeight="1" x14ac:dyDescent="0.25">
      <c r="A446" s="1" t="s">
        <v>340</v>
      </c>
      <c r="B446" s="1">
        <v>3</v>
      </c>
      <c r="C446" s="1" t="s">
        <v>352</v>
      </c>
      <c r="D446" s="2" t="s">
        <v>956</v>
      </c>
      <c r="F446" s="9">
        <v>215</v>
      </c>
      <c r="G446" s="76">
        <v>2.200156978642104E-4</v>
      </c>
      <c r="H446" s="13">
        <f t="shared" si="44"/>
        <v>1231.29</v>
      </c>
      <c r="I446" s="14" t="s">
        <v>1226</v>
      </c>
      <c r="K446" s="20">
        <f t="shared" si="48"/>
        <v>727.29540868171716</v>
      </c>
      <c r="L446" s="13">
        <f t="shared" si="48"/>
        <v>0</v>
      </c>
      <c r="M446" s="13">
        <f t="shared" si="48"/>
        <v>0</v>
      </c>
      <c r="N446" s="13">
        <f t="shared" si="48"/>
        <v>0</v>
      </c>
      <c r="O446" s="13">
        <f t="shared" si="48"/>
        <v>0</v>
      </c>
      <c r="P446" s="49">
        <f t="shared" si="48"/>
        <v>0</v>
      </c>
      <c r="Q446" s="49">
        <f t="shared" si="41"/>
        <v>727.29540868171716</v>
      </c>
      <c r="R446" s="21">
        <f t="shared" si="42"/>
        <v>503.9945913182828</v>
      </c>
    </row>
    <row r="447" spans="1:18" ht="15.75" thickBot="1" x14ac:dyDescent="0.3">
      <c r="D447" s="2" t="s">
        <v>1223</v>
      </c>
      <c r="F447" s="8">
        <v>977203</v>
      </c>
      <c r="G447" s="77">
        <v>1</v>
      </c>
      <c r="H447" s="13">
        <f>SUM(H430:H446)</f>
        <v>5596377.6200000001</v>
      </c>
      <c r="I447" s="14"/>
      <c r="K447" s="20">
        <f t="shared" si="43"/>
        <v>3305652.35</v>
      </c>
      <c r="L447" s="13">
        <f t="shared" ref="L447:P483" si="49">IF($D447="","",ROUND(+L$5*$F447/$F$5,2))</f>
        <v>0</v>
      </c>
      <c r="M447" s="13">
        <f t="shared" si="49"/>
        <v>0</v>
      </c>
      <c r="N447" s="13">
        <f t="shared" si="49"/>
        <v>0</v>
      </c>
      <c r="O447" s="13">
        <f t="shared" si="49"/>
        <v>0</v>
      </c>
      <c r="P447" s="49">
        <f t="shared" si="49"/>
        <v>0</v>
      </c>
      <c r="Q447" s="49">
        <f t="shared" si="41"/>
        <v>3305652.35</v>
      </c>
      <c r="R447" s="21">
        <f t="shared" si="42"/>
        <v>2290725.27</v>
      </c>
    </row>
    <row r="448" spans="1:18" ht="14.25" customHeight="1" thickTop="1" x14ac:dyDescent="0.25">
      <c r="A448" s="1" t="s">
        <v>19</v>
      </c>
      <c r="D448" s="2" t="s">
        <v>19</v>
      </c>
      <c r="F448" s="9"/>
      <c r="G448" s="76"/>
      <c r="H448" s="13"/>
      <c r="I448" s="14"/>
      <c r="K448" s="20" t="str">
        <f t="shared" si="43"/>
        <v/>
      </c>
      <c r="L448" s="13" t="str">
        <f t="shared" si="49"/>
        <v/>
      </c>
      <c r="M448" s="13" t="str">
        <f t="shared" si="49"/>
        <v/>
      </c>
      <c r="N448" s="13" t="str">
        <f t="shared" si="49"/>
        <v/>
      </c>
      <c r="O448" s="13" t="str">
        <f t="shared" si="49"/>
        <v/>
      </c>
      <c r="P448" s="49" t="str">
        <f t="shared" si="49"/>
        <v/>
      </c>
      <c r="Q448" s="49" t="str">
        <f t="shared" si="41"/>
        <v/>
      </c>
      <c r="R448" s="21" t="str">
        <f t="shared" si="42"/>
        <v/>
      </c>
    </row>
    <row r="449" spans="1:18" ht="15" x14ac:dyDescent="0.25">
      <c r="A449" s="1" t="s">
        <v>355</v>
      </c>
      <c r="B449" s="1">
        <v>1</v>
      </c>
      <c r="C449" s="1" t="s">
        <v>14</v>
      </c>
      <c r="D449" s="2" t="s">
        <v>959</v>
      </c>
      <c r="F449" s="9">
        <v>26106</v>
      </c>
      <c r="G449" s="76">
        <v>0.56635209892613081</v>
      </c>
      <c r="H449" s="13">
        <f t="shared" si="44"/>
        <v>149507.35</v>
      </c>
      <c r="I449" s="14"/>
      <c r="K449" s="20">
        <f t="shared" si="43"/>
        <v>88310.58</v>
      </c>
      <c r="L449" s="13">
        <f t="shared" si="49"/>
        <v>0</v>
      </c>
      <c r="M449" s="13">
        <f t="shared" si="49"/>
        <v>0</v>
      </c>
      <c r="N449" s="13">
        <f t="shared" si="49"/>
        <v>0</v>
      </c>
      <c r="O449" s="13">
        <f t="shared" si="49"/>
        <v>0</v>
      </c>
      <c r="P449" s="49">
        <f t="shared" si="49"/>
        <v>0</v>
      </c>
      <c r="Q449" s="49">
        <f t="shared" si="41"/>
        <v>88310.58</v>
      </c>
      <c r="R449" s="21">
        <f t="shared" si="42"/>
        <v>61196.770000000004</v>
      </c>
    </row>
    <row r="450" spans="1:18" ht="15" x14ac:dyDescent="0.25">
      <c r="A450" s="1" t="s">
        <v>355</v>
      </c>
      <c r="B450" s="1">
        <v>3</v>
      </c>
      <c r="C450" s="1" t="s">
        <v>357</v>
      </c>
      <c r="D450" s="2" t="s">
        <v>961</v>
      </c>
      <c r="F450" s="9">
        <v>1777</v>
      </c>
      <c r="G450" s="76">
        <v>3.855081896084174E-2</v>
      </c>
      <c r="H450" s="13">
        <f t="shared" si="44"/>
        <v>10176.76</v>
      </c>
      <c r="I450" s="14"/>
      <c r="K450" s="20">
        <f t="shared" si="43"/>
        <v>6011.18</v>
      </c>
      <c r="L450" s="13">
        <f t="shared" si="49"/>
        <v>0</v>
      </c>
      <c r="M450" s="13">
        <f t="shared" si="49"/>
        <v>0</v>
      </c>
      <c r="N450" s="13">
        <f t="shared" si="49"/>
        <v>0</v>
      </c>
      <c r="O450" s="13">
        <f t="shared" si="49"/>
        <v>0</v>
      </c>
      <c r="P450" s="49">
        <f t="shared" si="49"/>
        <v>0</v>
      </c>
      <c r="Q450" s="49">
        <f t="shared" si="41"/>
        <v>6011.18</v>
      </c>
      <c r="R450" s="21">
        <f t="shared" si="42"/>
        <v>4165.58</v>
      </c>
    </row>
    <row r="451" spans="1:18" ht="15" x14ac:dyDescent="0.25">
      <c r="A451" s="1" t="s">
        <v>355</v>
      </c>
      <c r="B451" s="1">
        <v>3</v>
      </c>
      <c r="C451" s="1" t="s">
        <v>358</v>
      </c>
      <c r="D451" s="2" t="s">
        <v>962</v>
      </c>
      <c r="F451" s="9">
        <v>1698</v>
      </c>
      <c r="G451" s="76">
        <v>3.6836967133094693E-2</v>
      </c>
      <c r="H451" s="13">
        <f t="shared" si="44"/>
        <v>9724.33</v>
      </c>
      <c r="I451" s="14"/>
      <c r="K451" s="20">
        <f t="shared" si="43"/>
        <v>5743.94</v>
      </c>
      <c r="L451" s="13">
        <f t="shared" si="49"/>
        <v>0</v>
      </c>
      <c r="M451" s="13">
        <f t="shared" si="49"/>
        <v>0</v>
      </c>
      <c r="N451" s="13">
        <f t="shared" si="49"/>
        <v>0</v>
      </c>
      <c r="O451" s="13">
        <f t="shared" si="49"/>
        <v>0</v>
      </c>
      <c r="P451" s="49">
        <f t="shared" si="49"/>
        <v>0</v>
      </c>
      <c r="Q451" s="49">
        <f t="shared" si="41"/>
        <v>5743.94</v>
      </c>
      <c r="R451" s="21">
        <f t="shared" si="42"/>
        <v>3980.3900000000003</v>
      </c>
    </row>
    <row r="452" spans="1:18" ht="15" x14ac:dyDescent="0.25">
      <c r="A452" s="1" t="s">
        <v>355</v>
      </c>
      <c r="B452" s="1">
        <v>3</v>
      </c>
      <c r="C452" s="1" t="s">
        <v>359</v>
      </c>
      <c r="D452" s="2" t="s">
        <v>963</v>
      </c>
      <c r="F452" s="9">
        <v>4696</v>
      </c>
      <c r="G452" s="76">
        <v>0.10187655927974834</v>
      </c>
      <c r="H452" s="13">
        <f t="shared" si="44"/>
        <v>26893.68</v>
      </c>
      <c r="I452" s="14"/>
      <c r="K452" s="20">
        <f t="shared" si="43"/>
        <v>15885.48</v>
      </c>
      <c r="L452" s="13">
        <f t="shared" si="49"/>
        <v>0</v>
      </c>
      <c r="M452" s="13">
        <f t="shared" si="49"/>
        <v>0</v>
      </c>
      <c r="N452" s="13">
        <f t="shared" si="49"/>
        <v>0</v>
      </c>
      <c r="O452" s="13">
        <f t="shared" si="49"/>
        <v>0</v>
      </c>
      <c r="P452" s="49">
        <f t="shared" si="49"/>
        <v>0</v>
      </c>
      <c r="Q452" s="49">
        <f t="shared" si="41"/>
        <v>15885.48</v>
      </c>
      <c r="R452" s="21">
        <f t="shared" si="42"/>
        <v>11008.2</v>
      </c>
    </row>
    <row r="453" spans="1:18" ht="15" x14ac:dyDescent="0.25">
      <c r="A453" s="1" t="s">
        <v>355</v>
      </c>
      <c r="B453" s="1">
        <v>3</v>
      </c>
      <c r="C453" s="1" t="s">
        <v>360</v>
      </c>
      <c r="D453" s="2" t="s">
        <v>964</v>
      </c>
      <c r="F453" s="9">
        <v>1129</v>
      </c>
      <c r="G453" s="76">
        <v>2.4492895107929277E-2</v>
      </c>
      <c r="H453" s="13">
        <f t="shared" si="44"/>
        <v>6465.71</v>
      </c>
      <c r="I453" s="14"/>
      <c r="K453" s="20">
        <f t="shared" si="43"/>
        <v>3819.15</v>
      </c>
      <c r="L453" s="13">
        <f t="shared" si="49"/>
        <v>0</v>
      </c>
      <c r="M453" s="13">
        <f t="shared" si="49"/>
        <v>0</v>
      </c>
      <c r="N453" s="13">
        <f t="shared" si="49"/>
        <v>0</v>
      </c>
      <c r="O453" s="13">
        <f t="shared" si="49"/>
        <v>0</v>
      </c>
      <c r="P453" s="49">
        <f t="shared" si="49"/>
        <v>0</v>
      </c>
      <c r="Q453" s="49">
        <f t="shared" si="41"/>
        <v>3819.15</v>
      </c>
      <c r="R453" s="21">
        <f t="shared" si="42"/>
        <v>2646.56</v>
      </c>
    </row>
    <row r="454" spans="1:18" ht="15" x14ac:dyDescent="0.25">
      <c r="A454" s="1" t="s">
        <v>355</v>
      </c>
      <c r="B454" s="1">
        <v>3</v>
      </c>
      <c r="C454" s="1" t="s">
        <v>361</v>
      </c>
      <c r="D454" s="2" t="s">
        <v>965</v>
      </c>
      <c r="F454" s="9">
        <v>475</v>
      </c>
      <c r="G454" s="76">
        <v>1.0304805293415771E-2</v>
      </c>
      <c r="H454" s="13">
        <f t="shared" si="44"/>
        <v>2720.29</v>
      </c>
      <c r="I454" s="14"/>
      <c r="K454" s="20">
        <f t="shared" si="43"/>
        <v>1606.82</v>
      </c>
      <c r="L454" s="13">
        <f t="shared" si="49"/>
        <v>0</v>
      </c>
      <c r="M454" s="13">
        <f t="shared" si="49"/>
        <v>0</v>
      </c>
      <c r="N454" s="13">
        <f t="shared" si="49"/>
        <v>0</v>
      </c>
      <c r="O454" s="13">
        <f t="shared" si="49"/>
        <v>0</v>
      </c>
      <c r="P454" s="49">
        <f t="shared" si="49"/>
        <v>0</v>
      </c>
      <c r="Q454" s="49">
        <f t="shared" si="41"/>
        <v>1606.82</v>
      </c>
      <c r="R454" s="21">
        <f t="shared" si="42"/>
        <v>1113.47</v>
      </c>
    </row>
    <row r="455" spans="1:18" ht="15" x14ac:dyDescent="0.25">
      <c r="A455" s="1" t="s">
        <v>355</v>
      </c>
      <c r="B455" s="1">
        <v>3</v>
      </c>
      <c r="C455" s="1" t="s">
        <v>356</v>
      </c>
      <c r="D455" s="2" t="s">
        <v>960</v>
      </c>
      <c r="F455" s="9">
        <v>10214</v>
      </c>
      <c r="G455" s="76">
        <v>0.22158585529883934</v>
      </c>
      <c r="H455" s="13">
        <f t="shared" si="44"/>
        <v>58494.91</v>
      </c>
      <c r="I455" s="14"/>
      <c r="K455" s="20">
        <f t="shared" si="43"/>
        <v>34551.61</v>
      </c>
      <c r="L455" s="13">
        <f t="shared" si="49"/>
        <v>0</v>
      </c>
      <c r="M455" s="13">
        <f t="shared" si="49"/>
        <v>0</v>
      </c>
      <c r="N455" s="13">
        <f t="shared" si="49"/>
        <v>0</v>
      </c>
      <c r="O455" s="13">
        <f t="shared" si="49"/>
        <v>0</v>
      </c>
      <c r="P455" s="49">
        <f t="shared" si="49"/>
        <v>0</v>
      </c>
      <c r="Q455" s="49">
        <f t="shared" si="41"/>
        <v>34551.61</v>
      </c>
      <c r="R455" s="21">
        <f t="shared" si="42"/>
        <v>23943.300000000003</v>
      </c>
    </row>
    <row r="456" spans="1:18" ht="15.75" thickBot="1" x14ac:dyDescent="0.3">
      <c r="D456" s="2" t="s">
        <v>1223</v>
      </c>
      <c r="F456" s="8">
        <v>46095</v>
      </c>
      <c r="G456" s="77">
        <v>1</v>
      </c>
      <c r="H456" s="13">
        <f>SUM(H449:H455)</f>
        <v>263983.03000000003</v>
      </c>
      <c r="I456" s="14"/>
      <c r="K456" s="20">
        <f t="shared" si="43"/>
        <v>155928.75</v>
      </c>
      <c r="L456" s="13">
        <f t="shared" si="49"/>
        <v>0</v>
      </c>
      <c r="M456" s="13">
        <f t="shared" si="49"/>
        <v>0</v>
      </c>
      <c r="N456" s="13">
        <f t="shared" si="49"/>
        <v>0</v>
      </c>
      <c r="O456" s="13">
        <f t="shared" si="49"/>
        <v>0</v>
      </c>
      <c r="P456" s="49">
        <f t="shared" si="49"/>
        <v>0</v>
      </c>
      <c r="Q456" s="49">
        <f t="shared" si="41"/>
        <v>155928.75</v>
      </c>
      <c r="R456" s="21">
        <f t="shared" si="42"/>
        <v>108054.28000000003</v>
      </c>
    </row>
    <row r="457" spans="1:18" ht="15.75" thickTop="1" x14ac:dyDescent="0.25">
      <c r="A457" s="1" t="s">
        <v>19</v>
      </c>
      <c r="D457" s="2" t="s">
        <v>19</v>
      </c>
      <c r="F457" s="9"/>
      <c r="G457" s="76"/>
      <c r="H457" s="13"/>
      <c r="I457" s="14"/>
      <c r="K457" s="20" t="str">
        <f t="shared" si="43"/>
        <v/>
      </c>
      <c r="L457" s="13" t="str">
        <f t="shared" si="49"/>
        <v/>
      </c>
      <c r="M457" s="13" t="str">
        <f t="shared" si="49"/>
        <v/>
      </c>
      <c r="N457" s="13" t="str">
        <f t="shared" si="49"/>
        <v/>
      </c>
      <c r="O457" s="13" t="str">
        <f t="shared" si="49"/>
        <v/>
      </c>
      <c r="P457" s="49" t="str">
        <f t="shared" si="49"/>
        <v/>
      </c>
      <c r="Q457" s="49" t="str">
        <f t="shared" ref="Q457:Q520" si="50">IF(F457="","",SUM(K457:P457))</f>
        <v/>
      </c>
      <c r="R457" s="21" t="str">
        <f t="shared" ref="R457:R520" si="51">IFERROR(+H457-Q457,"")</f>
        <v/>
      </c>
    </row>
    <row r="458" spans="1:18" ht="15" x14ac:dyDescent="0.25">
      <c r="A458" s="1" t="s">
        <v>362</v>
      </c>
      <c r="B458" s="1">
        <v>1</v>
      </c>
      <c r="C458" s="1" t="s">
        <v>14</v>
      </c>
      <c r="D458" s="2" t="s">
        <v>966</v>
      </c>
      <c r="F458" s="9">
        <v>6368</v>
      </c>
      <c r="G458" s="76">
        <v>0.64900122299225438</v>
      </c>
      <c r="H458" s="13">
        <f t="shared" si="44"/>
        <v>36469.120000000003</v>
      </c>
      <c r="I458" s="14"/>
      <c r="K458" s="20">
        <f t="shared" ref="K458:K521" si="52">IF(D458="","",ROUND(+$K$5*F458/$F$5,2))</f>
        <v>21541.48</v>
      </c>
      <c r="L458" s="13">
        <f t="shared" si="49"/>
        <v>0</v>
      </c>
      <c r="M458" s="13">
        <f t="shared" si="49"/>
        <v>0</v>
      </c>
      <c r="N458" s="13">
        <f t="shared" si="49"/>
        <v>0</v>
      </c>
      <c r="O458" s="13">
        <f t="shared" si="49"/>
        <v>0</v>
      </c>
      <c r="P458" s="49">
        <f t="shared" si="49"/>
        <v>0</v>
      </c>
      <c r="Q458" s="49">
        <f t="shared" si="50"/>
        <v>21541.48</v>
      </c>
      <c r="R458" s="21">
        <f t="shared" si="51"/>
        <v>14927.640000000003</v>
      </c>
    </row>
    <row r="459" spans="1:18" ht="15" x14ac:dyDescent="0.25">
      <c r="A459" s="1" t="s">
        <v>362</v>
      </c>
      <c r="B459" s="1">
        <v>3</v>
      </c>
      <c r="C459" s="1" t="s">
        <v>364</v>
      </c>
      <c r="D459" s="2" t="s">
        <v>968</v>
      </c>
      <c r="F459" s="9">
        <v>166</v>
      </c>
      <c r="G459" s="76">
        <v>1.6918059518956381E-2</v>
      </c>
      <c r="H459" s="13">
        <f t="shared" si="44"/>
        <v>950.67</v>
      </c>
      <c r="I459" s="14"/>
      <c r="K459" s="20">
        <f t="shared" si="52"/>
        <v>561.54</v>
      </c>
      <c r="L459" s="13">
        <f t="shared" si="49"/>
        <v>0</v>
      </c>
      <c r="M459" s="13">
        <f t="shared" si="49"/>
        <v>0</v>
      </c>
      <c r="N459" s="13">
        <f t="shared" si="49"/>
        <v>0</v>
      </c>
      <c r="O459" s="13">
        <f t="shared" si="49"/>
        <v>0</v>
      </c>
      <c r="P459" s="49">
        <f t="shared" si="49"/>
        <v>0</v>
      </c>
      <c r="Q459" s="49">
        <f t="shared" si="50"/>
        <v>561.54</v>
      </c>
      <c r="R459" s="21">
        <f t="shared" si="51"/>
        <v>389.13</v>
      </c>
    </row>
    <row r="460" spans="1:18" ht="15" x14ac:dyDescent="0.25">
      <c r="A460" s="1" t="s">
        <v>362</v>
      </c>
      <c r="B460" s="1">
        <v>3</v>
      </c>
      <c r="C460" s="1" t="s">
        <v>363</v>
      </c>
      <c r="D460" s="2" t="s">
        <v>967</v>
      </c>
      <c r="F460" s="9">
        <v>2601</v>
      </c>
      <c r="G460" s="76">
        <v>0.26508357113738279</v>
      </c>
      <c r="H460" s="13">
        <f t="shared" ref="H460:H523" si="53">ROUND(F460/$F$5*$H$5,2)</f>
        <v>14895.76</v>
      </c>
      <c r="I460" s="14"/>
      <c r="K460" s="20">
        <f t="shared" si="52"/>
        <v>8798.58</v>
      </c>
      <c r="L460" s="13">
        <f t="shared" si="49"/>
        <v>0</v>
      </c>
      <c r="M460" s="13">
        <f t="shared" si="49"/>
        <v>0</v>
      </c>
      <c r="N460" s="13">
        <f t="shared" si="49"/>
        <v>0</v>
      </c>
      <c r="O460" s="13">
        <f t="shared" si="49"/>
        <v>0</v>
      </c>
      <c r="P460" s="49">
        <f t="shared" si="49"/>
        <v>0</v>
      </c>
      <c r="Q460" s="49">
        <f t="shared" si="50"/>
        <v>8798.58</v>
      </c>
      <c r="R460" s="21">
        <f t="shared" si="51"/>
        <v>6097.18</v>
      </c>
    </row>
    <row r="461" spans="1:18" ht="15" x14ac:dyDescent="0.25">
      <c r="A461" s="1" t="s">
        <v>362</v>
      </c>
      <c r="B461" s="1">
        <v>3</v>
      </c>
      <c r="C461" s="1" t="s">
        <v>365</v>
      </c>
      <c r="D461" s="2" t="s">
        <v>969</v>
      </c>
      <c r="F461" s="9">
        <v>677</v>
      </c>
      <c r="G461" s="76">
        <v>6.8997146351406441E-2</v>
      </c>
      <c r="H461" s="13">
        <f t="shared" si="53"/>
        <v>3877.13</v>
      </c>
      <c r="I461" s="14"/>
      <c r="K461" s="20">
        <f t="shared" si="52"/>
        <v>2290.13</v>
      </c>
      <c r="L461" s="13">
        <f t="shared" si="49"/>
        <v>0</v>
      </c>
      <c r="M461" s="13">
        <f t="shared" si="49"/>
        <v>0</v>
      </c>
      <c r="N461" s="13">
        <f t="shared" si="49"/>
        <v>0</v>
      </c>
      <c r="O461" s="13">
        <f t="shared" si="49"/>
        <v>0</v>
      </c>
      <c r="P461" s="49">
        <f t="shared" si="49"/>
        <v>0</v>
      </c>
      <c r="Q461" s="49">
        <f t="shared" si="50"/>
        <v>2290.13</v>
      </c>
      <c r="R461" s="21">
        <f t="shared" si="51"/>
        <v>1587</v>
      </c>
    </row>
    <row r="462" spans="1:18" ht="15.75" thickBot="1" x14ac:dyDescent="0.3">
      <c r="D462" s="2" t="s">
        <v>1223</v>
      </c>
      <c r="F462" s="8">
        <v>9812</v>
      </c>
      <c r="G462" s="77">
        <v>1</v>
      </c>
      <c r="H462" s="13">
        <f>SUM(H458:H461)</f>
        <v>56192.68</v>
      </c>
      <c r="I462" s="14"/>
      <c r="K462" s="20">
        <f t="shared" si="52"/>
        <v>33191.730000000003</v>
      </c>
      <c r="L462" s="13">
        <f t="shared" si="49"/>
        <v>0</v>
      </c>
      <c r="M462" s="13">
        <f t="shared" si="49"/>
        <v>0</v>
      </c>
      <c r="N462" s="13">
        <f t="shared" si="49"/>
        <v>0</v>
      </c>
      <c r="O462" s="13">
        <f t="shared" si="49"/>
        <v>0</v>
      </c>
      <c r="P462" s="49">
        <f t="shared" si="49"/>
        <v>0</v>
      </c>
      <c r="Q462" s="49">
        <f t="shared" si="50"/>
        <v>33191.730000000003</v>
      </c>
      <c r="R462" s="21">
        <f t="shared" si="51"/>
        <v>23000.949999999997</v>
      </c>
    </row>
    <row r="463" spans="1:18" ht="15.75" thickTop="1" x14ac:dyDescent="0.25">
      <c r="A463" s="1" t="s">
        <v>19</v>
      </c>
      <c r="D463" s="2" t="s">
        <v>19</v>
      </c>
      <c r="F463" s="9"/>
      <c r="G463" s="76"/>
      <c r="H463" s="13"/>
      <c r="I463" s="14"/>
      <c r="K463" s="20" t="str">
        <f t="shared" si="52"/>
        <v/>
      </c>
      <c r="L463" s="13" t="str">
        <f t="shared" si="49"/>
        <v/>
      </c>
      <c r="M463" s="13" t="str">
        <f t="shared" si="49"/>
        <v/>
      </c>
      <c r="N463" s="13" t="str">
        <f t="shared" si="49"/>
        <v/>
      </c>
      <c r="O463" s="13" t="str">
        <f t="shared" si="49"/>
        <v/>
      </c>
      <c r="P463" s="49" t="str">
        <f t="shared" si="49"/>
        <v/>
      </c>
      <c r="Q463" s="49" t="str">
        <f t="shared" si="50"/>
        <v/>
      </c>
      <c r="R463" s="21" t="str">
        <f t="shared" si="51"/>
        <v/>
      </c>
    </row>
    <row r="464" spans="1:18" ht="15" x14ac:dyDescent="0.25">
      <c r="A464" s="1" t="s">
        <v>366</v>
      </c>
      <c r="B464" s="1">
        <v>1</v>
      </c>
      <c r="C464" s="1" t="s">
        <v>14</v>
      </c>
      <c r="D464" s="2" t="s">
        <v>970</v>
      </c>
      <c r="F464" s="9">
        <v>22171</v>
      </c>
      <c r="G464" s="76">
        <v>0.61651187364440241</v>
      </c>
      <c r="H464" s="13">
        <f t="shared" si="53"/>
        <v>126971.87</v>
      </c>
      <c r="I464" s="14"/>
      <c r="K464" s="20">
        <f t="shared" si="52"/>
        <v>74999.38</v>
      </c>
      <c r="L464" s="13">
        <f t="shared" si="49"/>
        <v>0</v>
      </c>
      <c r="M464" s="13">
        <f t="shared" si="49"/>
        <v>0</v>
      </c>
      <c r="N464" s="13">
        <f t="shared" si="49"/>
        <v>0</v>
      </c>
      <c r="O464" s="13">
        <f t="shared" si="49"/>
        <v>0</v>
      </c>
      <c r="P464" s="49">
        <f t="shared" si="49"/>
        <v>0</v>
      </c>
      <c r="Q464" s="49">
        <f t="shared" si="50"/>
        <v>74999.38</v>
      </c>
      <c r="R464" s="21">
        <f t="shared" si="51"/>
        <v>51972.489999999991</v>
      </c>
    </row>
    <row r="465" spans="1:18" ht="15" x14ac:dyDescent="0.25">
      <c r="A465" s="1" t="s">
        <v>366</v>
      </c>
      <c r="B465" s="1">
        <v>3</v>
      </c>
      <c r="C465" s="1" t="s">
        <v>368</v>
      </c>
      <c r="D465" s="2" t="s">
        <v>972</v>
      </c>
      <c r="F465" s="9">
        <v>317</v>
      </c>
      <c r="G465" s="76">
        <v>8.8148601301373669E-3</v>
      </c>
      <c r="H465" s="13">
        <f t="shared" si="53"/>
        <v>1815.44</v>
      </c>
      <c r="I465" s="14"/>
      <c r="K465" s="20">
        <f t="shared" si="52"/>
        <v>1072.3399999999999</v>
      </c>
      <c r="L465" s="13">
        <f t="shared" si="49"/>
        <v>0</v>
      </c>
      <c r="M465" s="13">
        <f t="shared" si="49"/>
        <v>0</v>
      </c>
      <c r="N465" s="13">
        <f t="shared" si="49"/>
        <v>0</v>
      </c>
      <c r="O465" s="13">
        <f t="shared" si="49"/>
        <v>0</v>
      </c>
      <c r="P465" s="49">
        <f t="shared" si="49"/>
        <v>0</v>
      </c>
      <c r="Q465" s="49">
        <f t="shared" si="50"/>
        <v>1072.3399999999999</v>
      </c>
      <c r="R465" s="21">
        <f t="shared" si="51"/>
        <v>743.10000000000014</v>
      </c>
    </row>
    <row r="466" spans="1:18" ht="15" x14ac:dyDescent="0.25">
      <c r="A466" s="1" t="s">
        <v>366</v>
      </c>
      <c r="B466" s="1">
        <v>3</v>
      </c>
      <c r="C466" s="1" t="s">
        <v>369</v>
      </c>
      <c r="D466" s="2" t="s">
        <v>973</v>
      </c>
      <c r="F466" s="9">
        <v>814</v>
      </c>
      <c r="G466" s="76">
        <v>2.2635003614926867E-2</v>
      </c>
      <c r="H466" s="13">
        <f t="shared" si="53"/>
        <v>4661.72</v>
      </c>
      <c r="I466" s="14"/>
      <c r="K466" s="20">
        <f t="shared" si="52"/>
        <v>2753.57</v>
      </c>
      <c r="L466" s="13">
        <f t="shared" si="49"/>
        <v>0</v>
      </c>
      <c r="M466" s="13">
        <f t="shared" si="49"/>
        <v>0</v>
      </c>
      <c r="N466" s="13">
        <f t="shared" si="49"/>
        <v>0</v>
      </c>
      <c r="O466" s="13">
        <f t="shared" si="49"/>
        <v>0</v>
      </c>
      <c r="P466" s="49">
        <f t="shared" si="49"/>
        <v>0</v>
      </c>
      <c r="Q466" s="49">
        <f t="shared" si="50"/>
        <v>2753.57</v>
      </c>
      <c r="R466" s="21">
        <f t="shared" si="51"/>
        <v>1908.15</v>
      </c>
    </row>
    <row r="467" spans="1:18" ht="15" x14ac:dyDescent="0.25">
      <c r="A467" s="1" t="s">
        <v>366</v>
      </c>
      <c r="B467" s="1">
        <v>3</v>
      </c>
      <c r="C467" s="1" t="s">
        <v>370</v>
      </c>
      <c r="D467" s="2" t="s">
        <v>798</v>
      </c>
      <c r="E467" s="1" t="s">
        <v>614</v>
      </c>
      <c r="F467" s="9">
        <v>910</v>
      </c>
      <c r="G467" s="76">
        <v>2.5304488070741336E-2</v>
      </c>
      <c r="H467" s="13">
        <f t="shared" si="53"/>
        <v>5211.51</v>
      </c>
      <c r="I467" s="14"/>
      <c r="K467" s="20">
        <f t="shared" si="52"/>
        <v>3078.32</v>
      </c>
      <c r="L467" s="13">
        <f t="shared" si="49"/>
        <v>0</v>
      </c>
      <c r="M467" s="13">
        <f t="shared" si="49"/>
        <v>0</v>
      </c>
      <c r="N467" s="13">
        <f t="shared" si="49"/>
        <v>0</v>
      </c>
      <c r="O467" s="13">
        <f t="shared" si="49"/>
        <v>0</v>
      </c>
      <c r="P467" s="49">
        <f t="shared" si="49"/>
        <v>0</v>
      </c>
      <c r="Q467" s="49">
        <f t="shared" si="50"/>
        <v>3078.32</v>
      </c>
      <c r="R467" s="21">
        <f t="shared" si="51"/>
        <v>2133.19</v>
      </c>
    </row>
    <row r="468" spans="1:18" ht="15" x14ac:dyDescent="0.25">
      <c r="A468" s="1" t="s">
        <v>366</v>
      </c>
      <c r="B468" s="1">
        <v>3</v>
      </c>
      <c r="C468" s="1" t="s">
        <v>371</v>
      </c>
      <c r="D468" s="2" t="s">
        <v>974</v>
      </c>
      <c r="F468" s="9">
        <v>478</v>
      </c>
      <c r="G468" s="76">
        <v>1.329180801957622E-2</v>
      </c>
      <c r="H468" s="13">
        <f t="shared" si="53"/>
        <v>2737.47</v>
      </c>
      <c r="I468" s="14"/>
      <c r="K468" s="20">
        <f t="shared" si="52"/>
        <v>1616.96</v>
      </c>
      <c r="L468" s="13">
        <f t="shared" si="49"/>
        <v>0</v>
      </c>
      <c r="M468" s="13">
        <f t="shared" si="49"/>
        <v>0</v>
      </c>
      <c r="N468" s="13">
        <f t="shared" si="49"/>
        <v>0</v>
      </c>
      <c r="O468" s="13">
        <f t="shared" si="49"/>
        <v>0</v>
      </c>
      <c r="P468" s="49">
        <f t="shared" si="49"/>
        <v>0</v>
      </c>
      <c r="Q468" s="49">
        <f t="shared" si="50"/>
        <v>1616.96</v>
      </c>
      <c r="R468" s="21">
        <f t="shared" si="51"/>
        <v>1120.5099999999998</v>
      </c>
    </row>
    <row r="469" spans="1:18" ht="15" x14ac:dyDescent="0.25">
      <c r="A469" s="1" t="s">
        <v>366</v>
      </c>
      <c r="B469" s="1">
        <v>3</v>
      </c>
      <c r="C469" s="1" t="s">
        <v>372</v>
      </c>
      <c r="D469" s="2" t="s">
        <v>975</v>
      </c>
      <c r="F469" s="9">
        <v>199</v>
      </c>
      <c r="G469" s="76">
        <v>5.5336188198654131E-3</v>
      </c>
      <c r="H469" s="13">
        <f t="shared" si="53"/>
        <v>1139.6600000000001</v>
      </c>
      <c r="I469" s="14"/>
      <c r="K469" s="20">
        <f t="shared" si="52"/>
        <v>673.17</v>
      </c>
      <c r="L469" s="13">
        <f t="shared" si="49"/>
        <v>0</v>
      </c>
      <c r="M469" s="13">
        <f t="shared" si="49"/>
        <v>0</v>
      </c>
      <c r="N469" s="13">
        <f t="shared" si="49"/>
        <v>0</v>
      </c>
      <c r="O469" s="13">
        <f t="shared" si="49"/>
        <v>0</v>
      </c>
      <c r="P469" s="49">
        <f t="shared" si="49"/>
        <v>0</v>
      </c>
      <c r="Q469" s="49">
        <f t="shared" si="50"/>
        <v>673.17</v>
      </c>
      <c r="R469" s="21">
        <f t="shared" si="51"/>
        <v>466.49000000000012</v>
      </c>
    </row>
    <row r="470" spans="1:18" ht="15" x14ac:dyDescent="0.25">
      <c r="A470" s="1" t="s">
        <v>366</v>
      </c>
      <c r="B470" s="1">
        <v>3</v>
      </c>
      <c r="C470" s="1" t="s">
        <v>367</v>
      </c>
      <c r="D470" s="2" t="s">
        <v>971</v>
      </c>
      <c r="F470" s="9">
        <v>11073</v>
      </c>
      <c r="G470" s="76">
        <v>0.30790834770035036</v>
      </c>
      <c r="H470" s="13">
        <f t="shared" si="53"/>
        <v>63414.35</v>
      </c>
      <c r="I470" s="14"/>
      <c r="K470" s="20">
        <f t="shared" si="52"/>
        <v>37457.4</v>
      </c>
      <c r="L470" s="13">
        <f t="shared" si="49"/>
        <v>0</v>
      </c>
      <c r="M470" s="13">
        <f t="shared" si="49"/>
        <v>0</v>
      </c>
      <c r="N470" s="13">
        <f t="shared" si="49"/>
        <v>0</v>
      </c>
      <c r="O470" s="13">
        <f t="shared" si="49"/>
        <v>0</v>
      </c>
      <c r="P470" s="49">
        <f t="shared" si="49"/>
        <v>0</v>
      </c>
      <c r="Q470" s="49">
        <f t="shared" si="50"/>
        <v>37457.4</v>
      </c>
      <c r="R470" s="21">
        <f t="shared" si="51"/>
        <v>25956.949999999997</v>
      </c>
    </row>
    <row r="471" spans="1:18" ht="15.75" thickBot="1" x14ac:dyDescent="0.3">
      <c r="D471" s="2" t="s">
        <v>1223</v>
      </c>
      <c r="F471" s="8">
        <v>35962</v>
      </c>
      <c r="G471" s="77">
        <v>0.99999999999999989</v>
      </c>
      <c r="H471" s="13">
        <f>SUM(H464:H470)</f>
        <v>205952.02000000002</v>
      </c>
      <c r="I471" s="14"/>
      <c r="K471" s="20">
        <f t="shared" si="52"/>
        <v>121651.15</v>
      </c>
      <c r="L471" s="13">
        <f t="shared" si="49"/>
        <v>0</v>
      </c>
      <c r="M471" s="13">
        <f t="shared" si="49"/>
        <v>0</v>
      </c>
      <c r="N471" s="13">
        <f t="shared" si="49"/>
        <v>0</v>
      </c>
      <c r="O471" s="13">
        <f t="shared" si="49"/>
        <v>0</v>
      </c>
      <c r="P471" s="49">
        <f t="shared" si="49"/>
        <v>0</v>
      </c>
      <c r="Q471" s="49">
        <f t="shared" si="50"/>
        <v>121651.15</v>
      </c>
      <c r="R471" s="21">
        <f t="shared" si="51"/>
        <v>84300.870000000024</v>
      </c>
    </row>
    <row r="472" spans="1:18" ht="15.75" thickTop="1" x14ac:dyDescent="0.25">
      <c r="A472" s="1" t="s">
        <v>19</v>
      </c>
      <c r="D472" s="2" t="s">
        <v>19</v>
      </c>
      <c r="F472" s="9"/>
      <c r="G472" s="76"/>
      <c r="H472" s="13"/>
      <c r="I472" s="14"/>
      <c r="K472" s="20" t="str">
        <f t="shared" si="52"/>
        <v/>
      </c>
      <c r="L472" s="13" t="str">
        <f t="shared" si="49"/>
        <v/>
      </c>
      <c r="M472" s="13" t="str">
        <f t="shared" si="49"/>
        <v/>
      </c>
      <c r="N472" s="13" t="str">
        <f t="shared" si="49"/>
        <v/>
      </c>
      <c r="O472" s="13" t="str">
        <f t="shared" si="49"/>
        <v/>
      </c>
      <c r="P472" s="49" t="str">
        <f t="shared" si="49"/>
        <v/>
      </c>
      <c r="Q472" s="49" t="str">
        <f t="shared" si="50"/>
        <v/>
      </c>
      <c r="R472" s="21" t="str">
        <f t="shared" si="51"/>
        <v/>
      </c>
    </row>
    <row r="473" spans="1:18" ht="15" x14ac:dyDescent="0.25">
      <c r="A473" s="1" t="s">
        <v>373</v>
      </c>
      <c r="B473" s="1">
        <v>1</v>
      </c>
      <c r="C473" s="1" t="s">
        <v>14</v>
      </c>
      <c r="D473" s="2" t="s">
        <v>976</v>
      </c>
      <c r="F473" s="9">
        <v>53692</v>
      </c>
      <c r="G473" s="76">
        <v>0.38428835225239411</v>
      </c>
      <c r="H473" s="13">
        <f t="shared" si="53"/>
        <v>307490.57</v>
      </c>
      <c r="I473" s="14"/>
      <c r="K473" s="20">
        <f t="shared" si="52"/>
        <v>181627.65</v>
      </c>
      <c r="L473" s="13">
        <f t="shared" si="49"/>
        <v>0</v>
      </c>
      <c r="M473" s="13">
        <f t="shared" si="49"/>
        <v>0</v>
      </c>
      <c r="N473" s="13">
        <f t="shared" si="49"/>
        <v>0</v>
      </c>
      <c r="O473" s="13">
        <f t="shared" si="49"/>
        <v>0</v>
      </c>
      <c r="P473" s="49">
        <f t="shared" si="49"/>
        <v>0</v>
      </c>
      <c r="Q473" s="49">
        <f t="shared" si="50"/>
        <v>181627.65</v>
      </c>
      <c r="R473" s="21">
        <f t="shared" si="51"/>
        <v>125862.92000000001</v>
      </c>
    </row>
    <row r="474" spans="1:18" ht="15" x14ac:dyDescent="0.25">
      <c r="A474" s="1" t="s">
        <v>373</v>
      </c>
      <c r="B474" s="1">
        <v>3</v>
      </c>
      <c r="C474" s="1" t="s">
        <v>374</v>
      </c>
      <c r="D474" s="2" t="s">
        <v>977</v>
      </c>
      <c r="F474" s="9">
        <v>79168</v>
      </c>
      <c r="G474" s="76">
        <v>0.56662706308421251</v>
      </c>
      <c r="H474" s="13">
        <f t="shared" si="53"/>
        <v>453389.95</v>
      </c>
      <c r="I474" s="14"/>
      <c r="K474" s="20">
        <f t="shared" si="52"/>
        <v>267807.08</v>
      </c>
      <c r="L474" s="13">
        <f t="shared" si="49"/>
        <v>0</v>
      </c>
      <c r="M474" s="13">
        <f t="shared" si="49"/>
        <v>0</v>
      </c>
      <c r="N474" s="13">
        <f t="shared" si="49"/>
        <v>0</v>
      </c>
      <c r="O474" s="13">
        <f t="shared" si="49"/>
        <v>0</v>
      </c>
      <c r="P474" s="49">
        <f t="shared" si="49"/>
        <v>0</v>
      </c>
      <c r="Q474" s="49">
        <f t="shared" si="50"/>
        <v>267807.08</v>
      </c>
      <c r="R474" s="21">
        <f t="shared" si="51"/>
        <v>185582.87</v>
      </c>
    </row>
    <row r="475" spans="1:18" ht="15" x14ac:dyDescent="0.25">
      <c r="A475" s="1" t="s">
        <v>373</v>
      </c>
      <c r="B475" s="1">
        <v>3</v>
      </c>
      <c r="C475" s="1" t="s">
        <v>375</v>
      </c>
      <c r="D475" s="2" t="s">
        <v>978</v>
      </c>
      <c r="F475" s="9">
        <v>6655</v>
      </c>
      <c r="G475" s="76">
        <v>4.7631658054080359E-2</v>
      </c>
      <c r="H475" s="13">
        <f t="shared" si="53"/>
        <v>38112.75</v>
      </c>
      <c r="I475" s="14"/>
      <c r="K475" s="20">
        <f t="shared" si="52"/>
        <v>22512.33</v>
      </c>
      <c r="L475" s="13">
        <f t="shared" si="49"/>
        <v>0</v>
      </c>
      <c r="M475" s="13">
        <f t="shared" si="49"/>
        <v>0</v>
      </c>
      <c r="N475" s="13">
        <f t="shared" si="49"/>
        <v>0</v>
      </c>
      <c r="O475" s="13">
        <f t="shared" si="49"/>
        <v>0</v>
      </c>
      <c r="P475" s="49">
        <f t="shared" si="49"/>
        <v>0</v>
      </c>
      <c r="Q475" s="49">
        <f t="shared" si="50"/>
        <v>22512.33</v>
      </c>
      <c r="R475" s="21">
        <f t="shared" si="51"/>
        <v>15600.419999999998</v>
      </c>
    </row>
    <row r="476" spans="1:18" ht="15" x14ac:dyDescent="0.25">
      <c r="A476" s="1" t="s">
        <v>373</v>
      </c>
      <c r="B476" s="1">
        <v>3</v>
      </c>
      <c r="C476" s="1" t="s">
        <v>376</v>
      </c>
      <c r="D476" s="2" t="s">
        <v>979</v>
      </c>
      <c r="F476" s="9">
        <v>203</v>
      </c>
      <c r="G476" s="76">
        <v>1.4529266093130449E-3</v>
      </c>
      <c r="H476" s="13">
        <f t="shared" si="53"/>
        <v>1162.57</v>
      </c>
      <c r="I476" s="14"/>
      <c r="K476" s="20">
        <f t="shared" si="52"/>
        <v>686.7</v>
      </c>
      <c r="L476" s="13">
        <f t="shared" si="49"/>
        <v>0</v>
      </c>
      <c r="M476" s="13">
        <f t="shared" si="49"/>
        <v>0</v>
      </c>
      <c r="N476" s="13">
        <f t="shared" si="49"/>
        <v>0</v>
      </c>
      <c r="O476" s="13">
        <f t="shared" si="49"/>
        <v>0</v>
      </c>
      <c r="P476" s="49">
        <f t="shared" si="49"/>
        <v>0</v>
      </c>
      <c r="Q476" s="49">
        <f t="shared" si="50"/>
        <v>686.7</v>
      </c>
      <c r="R476" s="21">
        <f t="shared" si="51"/>
        <v>475.86999999999989</v>
      </c>
    </row>
    <row r="477" spans="1:18" ht="15.75" thickBot="1" x14ac:dyDescent="0.3">
      <c r="D477" s="2" t="s">
        <v>1223</v>
      </c>
      <c r="F477" s="8">
        <v>139718</v>
      </c>
      <c r="G477" s="77">
        <v>1</v>
      </c>
      <c r="H477" s="13">
        <f>SUM(H473:H476)</f>
        <v>800155.84</v>
      </c>
      <c r="I477" s="14"/>
      <c r="K477" s="20">
        <f t="shared" si="52"/>
        <v>472633.77</v>
      </c>
      <c r="L477" s="13">
        <f t="shared" si="49"/>
        <v>0</v>
      </c>
      <c r="M477" s="13">
        <f t="shared" si="49"/>
        <v>0</v>
      </c>
      <c r="N477" s="13">
        <f t="shared" si="49"/>
        <v>0</v>
      </c>
      <c r="O477" s="13">
        <f t="shared" si="49"/>
        <v>0</v>
      </c>
      <c r="P477" s="49">
        <f t="shared" si="49"/>
        <v>0</v>
      </c>
      <c r="Q477" s="49">
        <f t="shared" si="50"/>
        <v>472633.77</v>
      </c>
      <c r="R477" s="21">
        <f t="shared" si="51"/>
        <v>327522.06999999995</v>
      </c>
    </row>
    <row r="478" spans="1:18" ht="15.75" thickTop="1" x14ac:dyDescent="0.25">
      <c r="A478" s="1" t="s">
        <v>19</v>
      </c>
      <c r="D478" s="2" t="s">
        <v>19</v>
      </c>
      <c r="F478" s="9"/>
      <c r="G478" s="76"/>
      <c r="H478" s="13"/>
      <c r="I478" s="14"/>
      <c r="K478" s="20" t="str">
        <f t="shared" si="52"/>
        <v/>
      </c>
      <c r="L478" s="13" t="str">
        <f t="shared" si="49"/>
        <v/>
      </c>
      <c r="M478" s="13" t="str">
        <f t="shared" si="49"/>
        <v/>
      </c>
      <c r="N478" s="13" t="str">
        <f t="shared" si="49"/>
        <v/>
      </c>
      <c r="O478" s="13" t="str">
        <f t="shared" si="49"/>
        <v/>
      </c>
      <c r="P478" s="49" t="str">
        <f t="shared" si="49"/>
        <v/>
      </c>
      <c r="Q478" s="49" t="str">
        <f t="shared" si="50"/>
        <v/>
      </c>
      <c r="R478" s="21" t="str">
        <f t="shared" si="51"/>
        <v/>
      </c>
    </row>
    <row r="479" spans="1:18" ht="15" x14ac:dyDescent="0.25">
      <c r="A479" s="1" t="s">
        <v>377</v>
      </c>
      <c r="B479" s="1">
        <v>1</v>
      </c>
      <c r="C479" s="1" t="s">
        <v>14</v>
      </c>
      <c r="D479" s="2" t="s">
        <v>980</v>
      </c>
      <c r="F479" s="9">
        <v>16260</v>
      </c>
      <c r="G479" s="76">
        <v>0.42861661746098695</v>
      </c>
      <c r="H479" s="13">
        <f t="shared" si="53"/>
        <v>93119.96</v>
      </c>
      <c r="I479" s="14"/>
      <c r="K479" s="20">
        <f t="shared" si="52"/>
        <v>55003.83</v>
      </c>
      <c r="L479" s="13">
        <f t="shared" si="49"/>
        <v>0</v>
      </c>
      <c r="M479" s="13">
        <f t="shared" si="49"/>
        <v>0</v>
      </c>
      <c r="N479" s="13">
        <f t="shared" si="49"/>
        <v>0</v>
      </c>
      <c r="O479" s="13">
        <f t="shared" si="49"/>
        <v>0</v>
      </c>
      <c r="P479" s="49">
        <f t="shared" si="49"/>
        <v>0</v>
      </c>
      <c r="Q479" s="49">
        <f t="shared" si="50"/>
        <v>55003.83</v>
      </c>
      <c r="R479" s="21">
        <f t="shared" si="51"/>
        <v>38116.130000000005</v>
      </c>
    </row>
    <row r="480" spans="1:18" ht="15" x14ac:dyDescent="0.25">
      <c r="A480" s="1" t="s">
        <v>377</v>
      </c>
      <c r="B480" s="1">
        <v>3</v>
      </c>
      <c r="C480" s="1" t="s">
        <v>379</v>
      </c>
      <c r="D480" s="2" t="s">
        <v>982</v>
      </c>
      <c r="F480" s="9">
        <v>66</v>
      </c>
      <c r="G480" s="76">
        <v>1.7397722479966259E-3</v>
      </c>
      <c r="H480" s="13">
        <f t="shared" si="53"/>
        <v>377.98</v>
      </c>
      <c r="I480" s="14"/>
      <c r="K480" s="20">
        <f t="shared" si="52"/>
        <v>223.26</v>
      </c>
      <c r="L480" s="13">
        <f t="shared" si="49"/>
        <v>0</v>
      </c>
      <c r="M480" s="13">
        <f t="shared" si="49"/>
        <v>0</v>
      </c>
      <c r="N480" s="13">
        <f t="shared" si="49"/>
        <v>0</v>
      </c>
      <c r="O480" s="13">
        <f t="shared" si="49"/>
        <v>0</v>
      </c>
      <c r="P480" s="49">
        <f t="shared" si="49"/>
        <v>0</v>
      </c>
      <c r="Q480" s="49">
        <f t="shared" si="50"/>
        <v>223.26</v>
      </c>
      <c r="R480" s="21">
        <f t="shared" si="51"/>
        <v>154.72000000000003</v>
      </c>
    </row>
    <row r="481" spans="1:18" ht="15" x14ac:dyDescent="0.25">
      <c r="A481" s="1" t="s">
        <v>377</v>
      </c>
      <c r="B481" s="1">
        <v>3</v>
      </c>
      <c r="C481" s="1" t="s">
        <v>378</v>
      </c>
      <c r="D481" s="2" t="s">
        <v>981</v>
      </c>
      <c r="F481" s="9">
        <v>16306</v>
      </c>
      <c r="G481" s="76">
        <v>0.42982918599746944</v>
      </c>
      <c r="H481" s="13">
        <f t="shared" si="53"/>
        <v>93383.39</v>
      </c>
      <c r="I481" s="14"/>
      <c r="K481" s="20">
        <f t="shared" si="52"/>
        <v>55159.44</v>
      </c>
      <c r="L481" s="13">
        <f t="shared" si="49"/>
        <v>0</v>
      </c>
      <c r="M481" s="13">
        <f t="shared" si="49"/>
        <v>0</v>
      </c>
      <c r="N481" s="13">
        <f t="shared" si="49"/>
        <v>0</v>
      </c>
      <c r="O481" s="13">
        <f t="shared" si="49"/>
        <v>0</v>
      </c>
      <c r="P481" s="49">
        <f t="shared" si="49"/>
        <v>0</v>
      </c>
      <c r="Q481" s="49">
        <f t="shared" si="50"/>
        <v>55159.44</v>
      </c>
      <c r="R481" s="21">
        <f t="shared" si="51"/>
        <v>38223.949999999997</v>
      </c>
    </row>
    <row r="482" spans="1:18" ht="15" x14ac:dyDescent="0.25">
      <c r="A482" s="1" t="s">
        <v>377</v>
      </c>
      <c r="B482" s="1">
        <v>3</v>
      </c>
      <c r="C482" s="1" t="s">
        <v>380</v>
      </c>
      <c r="D482" s="2" t="s">
        <v>983</v>
      </c>
      <c r="F482" s="9">
        <v>711</v>
      </c>
      <c r="G482" s="76">
        <v>1.8742091944327289E-2</v>
      </c>
      <c r="H482" s="13">
        <f t="shared" si="53"/>
        <v>4071.85</v>
      </c>
      <c r="I482" s="14"/>
      <c r="K482" s="20">
        <f t="shared" si="52"/>
        <v>2405.15</v>
      </c>
      <c r="L482" s="13">
        <f t="shared" si="49"/>
        <v>0</v>
      </c>
      <c r="M482" s="13">
        <f t="shared" si="49"/>
        <v>0</v>
      </c>
      <c r="N482" s="13">
        <f t="shared" si="49"/>
        <v>0</v>
      </c>
      <c r="O482" s="13">
        <f t="shared" si="49"/>
        <v>0</v>
      </c>
      <c r="P482" s="49">
        <f t="shared" si="49"/>
        <v>0</v>
      </c>
      <c r="Q482" s="49">
        <f t="shared" si="50"/>
        <v>2405.15</v>
      </c>
      <c r="R482" s="21">
        <f t="shared" si="51"/>
        <v>1666.6999999999998</v>
      </c>
    </row>
    <row r="483" spans="1:18" ht="15" x14ac:dyDescent="0.25">
      <c r="A483" s="1" t="s">
        <v>377</v>
      </c>
      <c r="B483" s="1">
        <v>3</v>
      </c>
      <c r="C483" s="1" t="s">
        <v>381</v>
      </c>
      <c r="D483" s="2" t="s">
        <v>984</v>
      </c>
      <c r="F483" s="9">
        <v>1081</v>
      </c>
      <c r="G483" s="76">
        <v>2.8495360607338677E-2</v>
      </c>
      <c r="H483" s="13">
        <f t="shared" si="53"/>
        <v>6190.82</v>
      </c>
      <c r="I483" s="14"/>
      <c r="K483" s="20">
        <f t="shared" si="52"/>
        <v>3656.77</v>
      </c>
      <c r="L483" s="13">
        <f t="shared" si="49"/>
        <v>0</v>
      </c>
      <c r="M483" s="13">
        <f t="shared" si="49"/>
        <v>0</v>
      </c>
      <c r="N483" s="13">
        <f t="shared" si="49"/>
        <v>0</v>
      </c>
      <c r="O483" s="13">
        <f t="shared" si="49"/>
        <v>0</v>
      </c>
      <c r="P483" s="49">
        <f t="shared" si="49"/>
        <v>0</v>
      </c>
      <c r="Q483" s="49">
        <f t="shared" si="50"/>
        <v>3656.77</v>
      </c>
      <c r="R483" s="21">
        <f t="shared" si="51"/>
        <v>2534.0499999999997</v>
      </c>
    </row>
    <row r="484" spans="1:18" ht="15" x14ac:dyDescent="0.25">
      <c r="A484" s="1" t="s">
        <v>377</v>
      </c>
      <c r="B484" s="1">
        <v>3</v>
      </c>
      <c r="C484" s="1" t="s">
        <v>382</v>
      </c>
      <c r="D484" s="2" t="s">
        <v>985</v>
      </c>
      <c r="F484" s="9">
        <v>711</v>
      </c>
      <c r="G484" s="76">
        <v>1.8742091944327289E-2</v>
      </c>
      <c r="H484" s="13">
        <f t="shared" si="53"/>
        <v>4071.85</v>
      </c>
      <c r="I484" s="14"/>
      <c r="K484" s="20">
        <f t="shared" si="52"/>
        <v>2405.15</v>
      </c>
      <c r="L484" s="13">
        <f t="shared" ref="L484:P534" si="54">IF($D484="","",ROUND(+L$5*$F484/$F$5,2))</f>
        <v>0</v>
      </c>
      <c r="M484" s="13">
        <f t="shared" si="54"/>
        <v>0</v>
      </c>
      <c r="N484" s="13">
        <f t="shared" si="54"/>
        <v>0</v>
      </c>
      <c r="O484" s="13">
        <f t="shared" si="54"/>
        <v>0</v>
      </c>
      <c r="P484" s="49">
        <f t="shared" si="54"/>
        <v>0</v>
      </c>
      <c r="Q484" s="49">
        <f t="shared" si="50"/>
        <v>2405.15</v>
      </c>
      <c r="R484" s="21">
        <f t="shared" si="51"/>
        <v>1666.6999999999998</v>
      </c>
    </row>
    <row r="485" spans="1:18" ht="15" x14ac:dyDescent="0.25">
      <c r="A485" s="1" t="s">
        <v>377</v>
      </c>
      <c r="B485" s="1">
        <v>3</v>
      </c>
      <c r="C485" s="1" t="s">
        <v>383</v>
      </c>
      <c r="D485" s="2" t="s">
        <v>986</v>
      </c>
      <c r="F485" s="9">
        <v>559</v>
      </c>
      <c r="G485" s="76">
        <v>1.4735343736819907E-2</v>
      </c>
      <c r="H485" s="13">
        <f t="shared" si="53"/>
        <v>3201.36</v>
      </c>
      <c r="I485" s="14"/>
      <c r="K485" s="20">
        <f t="shared" si="52"/>
        <v>1890.97</v>
      </c>
      <c r="L485" s="13">
        <f t="shared" si="54"/>
        <v>0</v>
      </c>
      <c r="M485" s="13">
        <f t="shared" si="54"/>
        <v>0</v>
      </c>
      <c r="N485" s="13">
        <f t="shared" si="54"/>
        <v>0</v>
      </c>
      <c r="O485" s="13">
        <f t="shared" si="54"/>
        <v>0</v>
      </c>
      <c r="P485" s="49">
        <f t="shared" si="54"/>
        <v>0</v>
      </c>
      <c r="Q485" s="49">
        <f t="shared" si="50"/>
        <v>1890.97</v>
      </c>
      <c r="R485" s="21">
        <f t="shared" si="51"/>
        <v>1310.3900000000001</v>
      </c>
    </row>
    <row r="486" spans="1:18" ht="15" x14ac:dyDescent="0.25">
      <c r="A486" s="1" t="s">
        <v>377</v>
      </c>
      <c r="B486" s="1">
        <v>3</v>
      </c>
      <c r="C486" s="1" t="s">
        <v>387</v>
      </c>
      <c r="D486" s="2" t="s">
        <v>990</v>
      </c>
      <c r="F486" s="9">
        <v>309</v>
      </c>
      <c r="G486" s="76">
        <v>8.1452973428932946E-3</v>
      </c>
      <c r="H486" s="13">
        <f t="shared" si="53"/>
        <v>1769.62</v>
      </c>
      <c r="I486" s="14"/>
      <c r="K486" s="20">
        <f t="shared" si="52"/>
        <v>1045.28</v>
      </c>
      <c r="L486" s="13">
        <f t="shared" si="54"/>
        <v>0</v>
      </c>
      <c r="M486" s="13">
        <f t="shared" si="54"/>
        <v>0</v>
      </c>
      <c r="N486" s="13">
        <f t="shared" si="54"/>
        <v>0</v>
      </c>
      <c r="O486" s="13">
        <f t="shared" si="54"/>
        <v>0</v>
      </c>
      <c r="P486" s="49">
        <f t="shared" si="54"/>
        <v>0</v>
      </c>
      <c r="Q486" s="49">
        <f t="shared" si="50"/>
        <v>1045.28</v>
      </c>
      <c r="R486" s="21">
        <f t="shared" si="51"/>
        <v>724.33999999999992</v>
      </c>
    </row>
    <row r="487" spans="1:18" ht="15" x14ac:dyDescent="0.25">
      <c r="A487" s="1" t="s">
        <v>377</v>
      </c>
      <c r="B487" s="1">
        <v>3</v>
      </c>
      <c r="C487" s="1" t="s">
        <v>388</v>
      </c>
      <c r="D487" s="2" t="s">
        <v>991</v>
      </c>
      <c r="F487" s="9">
        <v>309</v>
      </c>
      <c r="G487" s="76">
        <v>8.1452973428932946E-3</v>
      </c>
      <c r="H487" s="13">
        <f t="shared" si="53"/>
        <v>1769.62</v>
      </c>
      <c r="I487" s="14"/>
      <c r="K487" s="20">
        <f t="shared" si="52"/>
        <v>1045.28</v>
      </c>
      <c r="L487" s="13">
        <f t="shared" si="54"/>
        <v>0</v>
      </c>
      <c r="M487" s="13">
        <f t="shared" si="54"/>
        <v>0</v>
      </c>
      <c r="N487" s="13">
        <f t="shared" si="54"/>
        <v>0</v>
      </c>
      <c r="O487" s="13">
        <f t="shared" si="54"/>
        <v>0</v>
      </c>
      <c r="P487" s="49">
        <f t="shared" si="54"/>
        <v>0</v>
      </c>
      <c r="Q487" s="49">
        <f t="shared" si="50"/>
        <v>1045.28</v>
      </c>
      <c r="R487" s="21">
        <f t="shared" si="51"/>
        <v>724.33999999999992</v>
      </c>
    </row>
    <row r="488" spans="1:18" ht="15" x14ac:dyDescent="0.25">
      <c r="A488" s="1" t="s">
        <v>377</v>
      </c>
      <c r="B488" s="1">
        <v>3</v>
      </c>
      <c r="C488" s="1" t="s">
        <v>384</v>
      </c>
      <c r="D488" s="2" t="s">
        <v>987</v>
      </c>
      <c r="F488" s="9">
        <v>427</v>
      </c>
      <c r="G488" s="76">
        <v>1.1255799240826656E-2</v>
      </c>
      <c r="H488" s="13">
        <f t="shared" si="53"/>
        <v>2445.4</v>
      </c>
      <c r="I488" s="14"/>
      <c r="K488" s="20">
        <f t="shared" si="52"/>
        <v>1444.44</v>
      </c>
      <c r="L488" s="13">
        <f t="shared" si="54"/>
        <v>0</v>
      </c>
      <c r="M488" s="13">
        <f t="shared" si="54"/>
        <v>0</v>
      </c>
      <c r="N488" s="13">
        <f t="shared" si="54"/>
        <v>0</v>
      </c>
      <c r="O488" s="13">
        <f t="shared" si="54"/>
        <v>0</v>
      </c>
      <c r="P488" s="49">
        <f t="shared" si="54"/>
        <v>0</v>
      </c>
      <c r="Q488" s="49">
        <f t="shared" si="50"/>
        <v>1444.44</v>
      </c>
      <c r="R488" s="21">
        <f t="shared" si="51"/>
        <v>1000.96</v>
      </c>
    </row>
    <row r="489" spans="1:18" ht="15" x14ac:dyDescent="0.25">
      <c r="A489" s="1" t="s">
        <v>377</v>
      </c>
      <c r="B489" s="1">
        <v>3</v>
      </c>
      <c r="C489" s="1" t="s">
        <v>385</v>
      </c>
      <c r="D489" s="2" t="s">
        <v>988</v>
      </c>
      <c r="F489" s="9">
        <v>960</v>
      </c>
      <c r="G489" s="76">
        <v>2.5305778152678194E-2</v>
      </c>
      <c r="H489" s="13">
        <f t="shared" si="53"/>
        <v>5497.86</v>
      </c>
      <c r="I489" s="14"/>
      <c r="K489" s="20">
        <f t="shared" si="52"/>
        <v>3247.46</v>
      </c>
      <c r="L489" s="13">
        <f t="shared" si="54"/>
        <v>0</v>
      </c>
      <c r="M489" s="13">
        <f t="shared" si="54"/>
        <v>0</v>
      </c>
      <c r="N489" s="13">
        <f t="shared" si="54"/>
        <v>0</v>
      </c>
      <c r="O489" s="13">
        <f t="shared" si="54"/>
        <v>0</v>
      </c>
      <c r="P489" s="49">
        <f t="shared" si="54"/>
        <v>0</v>
      </c>
      <c r="Q489" s="49">
        <f t="shared" si="50"/>
        <v>3247.46</v>
      </c>
      <c r="R489" s="21">
        <f t="shared" si="51"/>
        <v>2250.3999999999996</v>
      </c>
    </row>
    <row r="490" spans="1:18" ht="15" x14ac:dyDescent="0.25">
      <c r="A490" s="1" t="s">
        <v>377</v>
      </c>
      <c r="B490" s="1">
        <v>3</v>
      </c>
      <c r="C490" s="1" t="s">
        <v>386</v>
      </c>
      <c r="D490" s="2" t="s">
        <v>989</v>
      </c>
      <c r="F490" s="9">
        <v>237</v>
      </c>
      <c r="G490" s="76">
        <v>6.2473639814424296E-3</v>
      </c>
      <c r="H490" s="13">
        <f t="shared" si="53"/>
        <v>1357.28</v>
      </c>
      <c r="I490" s="14"/>
      <c r="K490" s="20">
        <f t="shared" si="52"/>
        <v>801.72</v>
      </c>
      <c r="L490" s="13">
        <f t="shared" si="54"/>
        <v>0</v>
      </c>
      <c r="M490" s="13">
        <f t="shared" si="54"/>
        <v>0</v>
      </c>
      <c r="N490" s="13">
        <f t="shared" si="54"/>
        <v>0</v>
      </c>
      <c r="O490" s="13">
        <f t="shared" si="54"/>
        <v>0</v>
      </c>
      <c r="P490" s="49">
        <f t="shared" si="54"/>
        <v>0</v>
      </c>
      <c r="Q490" s="49">
        <f t="shared" si="50"/>
        <v>801.72</v>
      </c>
      <c r="R490" s="21">
        <f t="shared" si="51"/>
        <v>555.55999999999995</v>
      </c>
    </row>
    <row r="491" spans="1:18" ht="15.75" thickBot="1" x14ac:dyDescent="0.3">
      <c r="D491" s="2" t="s">
        <v>1223</v>
      </c>
      <c r="F491" s="8">
        <v>37936</v>
      </c>
      <c r="G491" s="77">
        <v>1</v>
      </c>
      <c r="H491" s="13">
        <f>SUM(H479:H490)</f>
        <v>217256.99</v>
      </c>
      <c r="I491" s="14"/>
      <c r="K491" s="20">
        <f t="shared" si="52"/>
        <v>128328.74</v>
      </c>
      <c r="L491" s="13">
        <f t="shared" si="54"/>
        <v>0</v>
      </c>
      <c r="M491" s="13">
        <f t="shared" si="54"/>
        <v>0</v>
      </c>
      <c r="N491" s="13">
        <f t="shared" si="54"/>
        <v>0</v>
      </c>
      <c r="O491" s="13">
        <f t="shared" si="54"/>
        <v>0</v>
      </c>
      <c r="P491" s="49">
        <f t="shared" si="54"/>
        <v>0</v>
      </c>
      <c r="Q491" s="49">
        <f t="shared" si="50"/>
        <v>128328.74</v>
      </c>
      <c r="R491" s="21">
        <f t="shared" si="51"/>
        <v>88928.249999999985</v>
      </c>
    </row>
    <row r="492" spans="1:18" ht="15.75" thickTop="1" x14ac:dyDescent="0.25">
      <c r="A492" s="1" t="s">
        <v>19</v>
      </c>
      <c r="D492" s="2" t="s">
        <v>19</v>
      </c>
      <c r="F492" s="9"/>
      <c r="G492" s="76"/>
      <c r="H492" s="13"/>
      <c r="I492" s="14"/>
      <c r="K492" s="20" t="str">
        <f t="shared" si="52"/>
        <v/>
      </c>
      <c r="L492" s="13" t="str">
        <f t="shared" si="54"/>
        <v/>
      </c>
      <c r="M492" s="13" t="str">
        <f t="shared" si="54"/>
        <v/>
      </c>
      <c r="N492" s="13" t="str">
        <f t="shared" si="54"/>
        <v/>
      </c>
      <c r="O492" s="13" t="str">
        <f t="shared" si="54"/>
        <v/>
      </c>
      <c r="P492" s="49" t="str">
        <f t="shared" si="54"/>
        <v/>
      </c>
      <c r="Q492" s="49" t="str">
        <f t="shared" si="50"/>
        <v/>
      </c>
      <c r="R492" s="21" t="str">
        <f t="shared" si="51"/>
        <v/>
      </c>
    </row>
    <row r="493" spans="1:18" ht="15" x14ac:dyDescent="0.25">
      <c r="A493" s="1" t="s">
        <v>389</v>
      </c>
      <c r="B493" s="1">
        <v>1</v>
      </c>
      <c r="C493" s="1" t="s">
        <v>14</v>
      </c>
      <c r="D493" s="2" t="s">
        <v>992</v>
      </c>
      <c r="F493" s="9">
        <v>44618</v>
      </c>
      <c r="G493" s="76">
        <v>0.62159375870716072</v>
      </c>
      <c r="H493" s="13">
        <f t="shared" si="53"/>
        <v>255524.37</v>
      </c>
      <c r="I493" s="14"/>
      <c r="K493" s="20">
        <f t="shared" si="52"/>
        <v>150932.4</v>
      </c>
      <c r="L493" s="13">
        <f t="shared" si="54"/>
        <v>0</v>
      </c>
      <c r="M493" s="13">
        <f t="shared" si="54"/>
        <v>0</v>
      </c>
      <c r="N493" s="13">
        <f t="shared" si="54"/>
        <v>0</v>
      </c>
      <c r="O493" s="13">
        <f t="shared" si="54"/>
        <v>0</v>
      </c>
      <c r="P493" s="49">
        <f t="shared" si="54"/>
        <v>0</v>
      </c>
      <c r="Q493" s="49">
        <f t="shared" si="50"/>
        <v>150932.4</v>
      </c>
      <c r="R493" s="21">
        <f t="shared" si="51"/>
        <v>104591.97</v>
      </c>
    </row>
    <row r="494" spans="1:18" ht="15" x14ac:dyDescent="0.25">
      <c r="A494" s="1" t="s">
        <v>389</v>
      </c>
      <c r="B494" s="1">
        <v>3</v>
      </c>
      <c r="C494" s="1" t="s">
        <v>392</v>
      </c>
      <c r="D494" s="2" t="s">
        <v>995</v>
      </c>
      <c r="F494" s="9">
        <v>95</v>
      </c>
      <c r="G494" s="76">
        <v>1.3234884368904987E-3</v>
      </c>
      <c r="H494" s="13">
        <f t="shared" si="53"/>
        <v>544.05999999999995</v>
      </c>
      <c r="I494" s="14"/>
      <c r="K494" s="20">
        <f t="shared" si="52"/>
        <v>321.36</v>
      </c>
      <c r="L494" s="13">
        <f t="shared" si="54"/>
        <v>0</v>
      </c>
      <c r="M494" s="13">
        <f t="shared" si="54"/>
        <v>0</v>
      </c>
      <c r="N494" s="13">
        <f t="shared" si="54"/>
        <v>0</v>
      </c>
      <c r="O494" s="13">
        <f t="shared" si="54"/>
        <v>0</v>
      </c>
      <c r="P494" s="49">
        <f t="shared" si="54"/>
        <v>0</v>
      </c>
      <c r="Q494" s="49">
        <f t="shared" si="50"/>
        <v>321.36</v>
      </c>
      <c r="R494" s="21">
        <f t="shared" si="51"/>
        <v>222.69999999999993</v>
      </c>
    </row>
    <row r="495" spans="1:18" ht="15" x14ac:dyDescent="0.25">
      <c r="A495" s="1" t="s">
        <v>389</v>
      </c>
      <c r="B495" s="1">
        <v>3</v>
      </c>
      <c r="C495" s="1" t="s">
        <v>393</v>
      </c>
      <c r="D495" s="2" t="s">
        <v>996</v>
      </c>
      <c r="F495" s="9">
        <v>2511</v>
      </c>
      <c r="G495" s="76">
        <v>3.4981889105600447E-2</v>
      </c>
      <c r="H495" s="13">
        <f t="shared" si="53"/>
        <v>14380.33</v>
      </c>
      <c r="I495" s="14"/>
      <c r="K495" s="20">
        <f t="shared" si="52"/>
        <v>8494.1299999999992</v>
      </c>
      <c r="L495" s="13">
        <f t="shared" si="54"/>
        <v>0</v>
      </c>
      <c r="M495" s="13">
        <f t="shared" si="54"/>
        <v>0</v>
      </c>
      <c r="N495" s="13">
        <f t="shared" si="54"/>
        <v>0</v>
      </c>
      <c r="O495" s="13">
        <f t="shared" si="54"/>
        <v>0</v>
      </c>
      <c r="P495" s="49">
        <f t="shared" si="54"/>
        <v>0</v>
      </c>
      <c r="Q495" s="49">
        <f t="shared" si="50"/>
        <v>8494.1299999999992</v>
      </c>
      <c r="R495" s="21">
        <f t="shared" si="51"/>
        <v>5886.2000000000007</v>
      </c>
    </row>
    <row r="496" spans="1:18" ht="15" x14ac:dyDescent="0.25">
      <c r="A496" s="1" t="s">
        <v>389</v>
      </c>
      <c r="B496" s="1">
        <v>3</v>
      </c>
      <c r="C496" s="1" t="s">
        <v>390</v>
      </c>
      <c r="D496" s="2" t="s">
        <v>993</v>
      </c>
      <c r="F496" s="9">
        <v>11932</v>
      </c>
      <c r="G496" s="76">
        <v>0.16623014767344665</v>
      </c>
      <c r="H496" s="13">
        <f t="shared" si="53"/>
        <v>68333.78</v>
      </c>
      <c r="I496" s="14"/>
      <c r="K496" s="20">
        <f t="shared" si="52"/>
        <v>40363.199999999997</v>
      </c>
      <c r="L496" s="13">
        <f t="shared" si="54"/>
        <v>0</v>
      </c>
      <c r="M496" s="13">
        <f t="shared" si="54"/>
        <v>0</v>
      </c>
      <c r="N496" s="13">
        <f t="shared" si="54"/>
        <v>0</v>
      </c>
      <c r="O496" s="13">
        <f t="shared" si="54"/>
        <v>0</v>
      </c>
      <c r="P496" s="49">
        <f t="shared" si="54"/>
        <v>0</v>
      </c>
      <c r="Q496" s="49">
        <f t="shared" si="50"/>
        <v>40363.199999999997</v>
      </c>
      <c r="R496" s="21">
        <f t="shared" si="51"/>
        <v>27970.58</v>
      </c>
    </row>
    <row r="497" spans="1:18" ht="15" x14ac:dyDescent="0.25">
      <c r="A497" s="1" t="s">
        <v>389</v>
      </c>
      <c r="B497" s="1">
        <v>3</v>
      </c>
      <c r="C497" s="1" t="s">
        <v>396</v>
      </c>
      <c r="D497" s="2" t="s">
        <v>999</v>
      </c>
      <c r="F497" s="9">
        <v>1643</v>
      </c>
      <c r="G497" s="76">
        <v>2.2889384229590415E-2</v>
      </c>
      <c r="H497" s="13">
        <f t="shared" si="53"/>
        <v>9409.35</v>
      </c>
      <c r="I497" s="14"/>
      <c r="K497" s="20">
        <f t="shared" si="52"/>
        <v>5557.89</v>
      </c>
      <c r="L497" s="13">
        <f t="shared" si="54"/>
        <v>0</v>
      </c>
      <c r="M497" s="13">
        <f t="shared" si="54"/>
        <v>0</v>
      </c>
      <c r="N497" s="13">
        <f t="shared" si="54"/>
        <v>0</v>
      </c>
      <c r="O497" s="13">
        <f t="shared" si="54"/>
        <v>0</v>
      </c>
      <c r="P497" s="49">
        <f t="shared" si="54"/>
        <v>0</v>
      </c>
      <c r="Q497" s="49">
        <f t="shared" si="50"/>
        <v>5557.89</v>
      </c>
      <c r="R497" s="21">
        <f t="shared" si="51"/>
        <v>3851.46</v>
      </c>
    </row>
    <row r="498" spans="1:18" ht="15" x14ac:dyDescent="0.25">
      <c r="A498" s="1" t="s">
        <v>389</v>
      </c>
      <c r="B498" s="1">
        <v>3</v>
      </c>
      <c r="C498" s="1" t="s">
        <v>391</v>
      </c>
      <c r="D498" s="2" t="s">
        <v>994</v>
      </c>
      <c r="F498" s="9">
        <v>9411</v>
      </c>
      <c r="G498" s="76">
        <v>0.13110894399554193</v>
      </c>
      <c r="H498" s="13">
        <f t="shared" si="53"/>
        <v>53896.18</v>
      </c>
      <c r="I498" s="14"/>
      <c r="K498" s="20">
        <f t="shared" si="52"/>
        <v>31835.24</v>
      </c>
      <c r="L498" s="13">
        <f t="shared" si="54"/>
        <v>0</v>
      </c>
      <c r="M498" s="13">
        <f t="shared" si="54"/>
        <v>0</v>
      </c>
      <c r="N498" s="13">
        <f t="shared" si="54"/>
        <v>0</v>
      </c>
      <c r="O498" s="13">
        <f t="shared" si="54"/>
        <v>0</v>
      </c>
      <c r="P498" s="49">
        <f t="shared" si="54"/>
        <v>0</v>
      </c>
      <c r="Q498" s="49">
        <f t="shared" si="50"/>
        <v>31835.24</v>
      </c>
      <c r="R498" s="21">
        <f t="shared" si="51"/>
        <v>22060.94</v>
      </c>
    </row>
    <row r="499" spans="1:18" ht="15" x14ac:dyDescent="0.25">
      <c r="A499" s="1" t="s">
        <v>389</v>
      </c>
      <c r="B499" s="1">
        <v>3</v>
      </c>
      <c r="C499" s="1" t="s">
        <v>394</v>
      </c>
      <c r="D499" s="2" t="s">
        <v>997</v>
      </c>
      <c r="F499" s="9">
        <v>1014</v>
      </c>
      <c r="G499" s="76">
        <v>1.412649763165227E-2</v>
      </c>
      <c r="H499" s="13">
        <f t="shared" si="53"/>
        <v>5807.11</v>
      </c>
      <c r="I499" s="14"/>
      <c r="K499" s="20">
        <f t="shared" si="52"/>
        <v>3430.13</v>
      </c>
      <c r="L499" s="13">
        <f t="shared" si="54"/>
        <v>0</v>
      </c>
      <c r="M499" s="13">
        <f t="shared" si="54"/>
        <v>0</v>
      </c>
      <c r="N499" s="13">
        <f t="shared" si="54"/>
        <v>0</v>
      </c>
      <c r="O499" s="13">
        <f t="shared" si="54"/>
        <v>0</v>
      </c>
      <c r="P499" s="49">
        <f t="shared" si="54"/>
        <v>0</v>
      </c>
      <c r="Q499" s="49">
        <f t="shared" si="50"/>
        <v>3430.13</v>
      </c>
      <c r="R499" s="21">
        <f t="shared" si="51"/>
        <v>2376.9799999999996</v>
      </c>
    </row>
    <row r="500" spans="1:18" ht="15" x14ac:dyDescent="0.25">
      <c r="A500" s="1" t="s">
        <v>389</v>
      </c>
      <c r="B500" s="1">
        <v>3</v>
      </c>
      <c r="C500" s="1" t="s">
        <v>395</v>
      </c>
      <c r="D500" s="2" t="s">
        <v>998</v>
      </c>
      <c r="F500" s="9">
        <v>556</v>
      </c>
      <c r="G500" s="76">
        <v>7.7458902201170245E-3</v>
      </c>
      <c r="H500" s="13">
        <f t="shared" si="53"/>
        <v>3184.18</v>
      </c>
      <c r="I500" s="14"/>
      <c r="K500" s="20">
        <f t="shared" si="52"/>
        <v>1880.82</v>
      </c>
      <c r="L500" s="13">
        <f t="shared" si="54"/>
        <v>0</v>
      </c>
      <c r="M500" s="13">
        <f t="shared" si="54"/>
        <v>0</v>
      </c>
      <c r="N500" s="13">
        <f t="shared" si="54"/>
        <v>0</v>
      </c>
      <c r="O500" s="13">
        <f t="shared" si="54"/>
        <v>0</v>
      </c>
      <c r="P500" s="49">
        <f t="shared" si="54"/>
        <v>0</v>
      </c>
      <c r="Q500" s="49">
        <f t="shared" si="50"/>
        <v>1880.82</v>
      </c>
      <c r="R500" s="21">
        <f t="shared" si="51"/>
        <v>1303.3599999999999</v>
      </c>
    </row>
    <row r="501" spans="1:18" ht="15.75" thickBot="1" x14ac:dyDescent="0.3">
      <c r="D501" s="2" t="s">
        <v>1223</v>
      </c>
      <c r="F501" s="8">
        <v>71780</v>
      </c>
      <c r="G501" s="77">
        <v>1</v>
      </c>
      <c r="H501" s="13">
        <f>SUM(H493:H500)</f>
        <v>411079.36</v>
      </c>
      <c r="I501" s="14"/>
      <c r="K501" s="20">
        <f t="shared" si="52"/>
        <v>242815.18</v>
      </c>
      <c r="L501" s="13">
        <f t="shared" si="54"/>
        <v>0</v>
      </c>
      <c r="M501" s="13">
        <f t="shared" si="54"/>
        <v>0</v>
      </c>
      <c r="N501" s="13">
        <f t="shared" si="54"/>
        <v>0</v>
      </c>
      <c r="O501" s="13">
        <f t="shared" si="54"/>
        <v>0</v>
      </c>
      <c r="P501" s="49">
        <f t="shared" si="54"/>
        <v>0</v>
      </c>
      <c r="Q501" s="49">
        <f t="shared" si="50"/>
        <v>242815.18</v>
      </c>
      <c r="R501" s="21">
        <f t="shared" si="51"/>
        <v>168264.18</v>
      </c>
    </row>
    <row r="502" spans="1:18" ht="15.75" thickTop="1" x14ac:dyDescent="0.25">
      <c r="A502" s="1" t="s">
        <v>19</v>
      </c>
      <c r="D502" s="2" t="s">
        <v>19</v>
      </c>
      <c r="F502" s="9"/>
      <c r="G502" s="76"/>
      <c r="H502" s="13"/>
      <c r="I502" s="14"/>
      <c r="K502" s="20" t="str">
        <f t="shared" si="52"/>
        <v/>
      </c>
      <c r="L502" s="13" t="str">
        <f t="shared" si="54"/>
        <v/>
      </c>
      <c r="M502" s="13" t="str">
        <f t="shared" si="54"/>
        <v/>
      </c>
      <c r="N502" s="13" t="str">
        <f t="shared" si="54"/>
        <v/>
      </c>
      <c r="O502" s="13" t="str">
        <f t="shared" si="54"/>
        <v/>
      </c>
      <c r="P502" s="49" t="str">
        <f t="shared" si="54"/>
        <v/>
      </c>
      <c r="Q502" s="49" t="str">
        <f t="shared" si="50"/>
        <v/>
      </c>
      <c r="R502" s="21" t="str">
        <f t="shared" si="51"/>
        <v/>
      </c>
    </row>
    <row r="503" spans="1:18" ht="15" x14ac:dyDescent="0.25">
      <c r="A503" s="1" t="s">
        <v>397</v>
      </c>
      <c r="B503" s="1">
        <v>1</v>
      </c>
      <c r="C503" s="1" t="s">
        <v>14</v>
      </c>
      <c r="D503" s="2" t="s">
        <v>1000</v>
      </c>
      <c r="F503" s="9">
        <v>9072</v>
      </c>
      <c r="G503" s="76">
        <v>0.65596529284164862</v>
      </c>
      <c r="H503" s="13">
        <f t="shared" si="53"/>
        <v>51954.75</v>
      </c>
      <c r="I503" s="14"/>
      <c r="K503" s="20">
        <f t="shared" si="52"/>
        <v>30688.48</v>
      </c>
      <c r="L503" s="13">
        <f t="shared" si="54"/>
        <v>0</v>
      </c>
      <c r="M503" s="13">
        <f t="shared" si="54"/>
        <v>0</v>
      </c>
      <c r="N503" s="13">
        <f t="shared" si="54"/>
        <v>0</v>
      </c>
      <c r="O503" s="13">
        <f t="shared" si="54"/>
        <v>0</v>
      </c>
      <c r="P503" s="49">
        <f t="shared" si="54"/>
        <v>0</v>
      </c>
      <c r="Q503" s="49">
        <f t="shared" si="50"/>
        <v>30688.48</v>
      </c>
      <c r="R503" s="21">
        <f t="shared" si="51"/>
        <v>21266.27</v>
      </c>
    </row>
    <row r="504" spans="1:18" ht="15" x14ac:dyDescent="0.25">
      <c r="A504" s="1" t="s">
        <v>397</v>
      </c>
      <c r="B504" s="1">
        <v>3</v>
      </c>
      <c r="C504" s="1" t="s">
        <v>398</v>
      </c>
      <c r="D504" s="2" t="s">
        <v>1001</v>
      </c>
      <c r="F504" s="9">
        <v>939</v>
      </c>
      <c r="G504" s="76">
        <v>6.7895878524945774E-2</v>
      </c>
      <c r="H504" s="13">
        <f t="shared" si="53"/>
        <v>5377.59</v>
      </c>
      <c r="I504" s="14"/>
      <c r="K504" s="20">
        <f t="shared" si="52"/>
        <v>3176.42</v>
      </c>
      <c r="L504" s="13">
        <f t="shared" si="54"/>
        <v>0</v>
      </c>
      <c r="M504" s="13">
        <f t="shared" si="54"/>
        <v>0</v>
      </c>
      <c r="N504" s="13">
        <f t="shared" si="54"/>
        <v>0</v>
      </c>
      <c r="O504" s="13">
        <f t="shared" si="54"/>
        <v>0</v>
      </c>
      <c r="P504" s="49">
        <f t="shared" si="54"/>
        <v>0</v>
      </c>
      <c r="Q504" s="49">
        <f t="shared" si="50"/>
        <v>3176.42</v>
      </c>
      <c r="R504" s="21">
        <f t="shared" si="51"/>
        <v>2201.17</v>
      </c>
    </row>
    <row r="505" spans="1:18" ht="15" x14ac:dyDescent="0.25">
      <c r="A505" s="1" t="s">
        <v>397</v>
      </c>
      <c r="B505" s="1">
        <v>3</v>
      </c>
      <c r="C505" s="1" t="s">
        <v>399</v>
      </c>
      <c r="D505" s="2" t="s">
        <v>1002</v>
      </c>
      <c r="F505" s="9">
        <v>980</v>
      </c>
      <c r="G505" s="76">
        <v>7.0860448300795367E-2</v>
      </c>
      <c r="H505" s="13">
        <f t="shared" si="53"/>
        <v>5612.4</v>
      </c>
      <c r="I505" s="14"/>
      <c r="K505" s="20">
        <f t="shared" si="52"/>
        <v>3315.11</v>
      </c>
      <c r="L505" s="13">
        <f t="shared" si="54"/>
        <v>0</v>
      </c>
      <c r="M505" s="13">
        <f t="shared" si="54"/>
        <v>0</v>
      </c>
      <c r="N505" s="13">
        <f t="shared" si="54"/>
        <v>0</v>
      </c>
      <c r="O505" s="13">
        <f t="shared" si="54"/>
        <v>0</v>
      </c>
      <c r="P505" s="49">
        <f t="shared" si="54"/>
        <v>0</v>
      </c>
      <c r="Q505" s="49">
        <f t="shared" si="50"/>
        <v>3315.11</v>
      </c>
      <c r="R505" s="21">
        <f t="shared" si="51"/>
        <v>2297.2899999999995</v>
      </c>
    </row>
    <row r="506" spans="1:18" ht="15" x14ac:dyDescent="0.25">
      <c r="A506" s="1" t="s">
        <v>397</v>
      </c>
      <c r="B506" s="1">
        <v>3</v>
      </c>
      <c r="C506" s="1" t="s">
        <v>400</v>
      </c>
      <c r="D506" s="2" t="s">
        <v>1003</v>
      </c>
      <c r="F506" s="9">
        <v>1641</v>
      </c>
      <c r="G506" s="76">
        <v>0.11865509761388286</v>
      </c>
      <c r="H506" s="13">
        <f t="shared" si="53"/>
        <v>9397.9</v>
      </c>
      <c r="I506" s="14"/>
      <c r="K506" s="20">
        <f t="shared" si="52"/>
        <v>5551.12</v>
      </c>
      <c r="L506" s="13">
        <f t="shared" si="54"/>
        <v>0</v>
      </c>
      <c r="M506" s="13">
        <f t="shared" si="54"/>
        <v>0</v>
      </c>
      <c r="N506" s="13">
        <f t="shared" si="54"/>
        <v>0</v>
      </c>
      <c r="O506" s="13">
        <f t="shared" si="54"/>
        <v>0</v>
      </c>
      <c r="P506" s="49">
        <f t="shared" si="54"/>
        <v>0</v>
      </c>
      <c r="Q506" s="49">
        <f t="shared" si="50"/>
        <v>5551.12</v>
      </c>
      <c r="R506" s="21">
        <f t="shared" si="51"/>
        <v>3846.7799999999997</v>
      </c>
    </row>
    <row r="507" spans="1:18" ht="15" x14ac:dyDescent="0.25">
      <c r="A507" s="1" t="s">
        <v>397</v>
      </c>
      <c r="B507" s="1">
        <v>3</v>
      </c>
      <c r="C507" s="1" t="s">
        <v>401</v>
      </c>
      <c r="D507" s="2" t="s">
        <v>1004</v>
      </c>
      <c r="F507" s="9">
        <v>1081</v>
      </c>
      <c r="G507" s="76">
        <v>7.8163412870571228E-2</v>
      </c>
      <c r="H507" s="13">
        <f t="shared" si="53"/>
        <v>6190.82</v>
      </c>
      <c r="I507" s="14"/>
      <c r="K507" s="20">
        <f t="shared" si="52"/>
        <v>3656.77</v>
      </c>
      <c r="L507" s="13">
        <f t="shared" si="54"/>
        <v>0</v>
      </c>
      <c r="M507" s="13">
        <f t="shared" si="54"/>
        <v>0</v>
      </c>
      <c r="N507" s="13">
        <f t="shared" si="54"/>
        <v>0</v>
      </c>
      <c r="O507" s="13">
        <f t="shared" si="54"/>
        <v>0</v>
      </c>
      <c r="P507" s="49">
        <f t="shared" si="54"/>
        <v>0</v>
      </c>
      <c r="Q507" s="49">
        <f t="shared" si="50"/>
        <v>3656.77</v>
      </c>
      <c r="R507" s="21">
        <f t="shared" si="51"/>
        <v>2534.0499999999997</v>
      </c>
    </row>
    <row r="508" spans="1:18" ht="15" x14ac:dyDescent="0.25">
      <c r="A508" s="1" t="s">
        <v>397</v>
      </c>
      <c r="B508" s="1">
        <v>3</v>
      </c>
      <c r="C508" s="1" t="s">
        <v>402</v>
      </c>
      <c r="D508" s="2" t="s">
        <v>1005</v>
      </c>
      <c r="F508" s="9">
        <v>117</v>
      </c>
      <c r="G508" s="76">
        <v>8.4598698481561825E-3</v>
      </c>
      <c r="H508" s="13">
        <f t="shared" si="53"/>
        <v>670.05</v>
      </c>
      <c r="I508" s="14"/>
      <c r="K508" s="20">
        <f t="shared" si="52"/>
        <v>395.78</v>
      </c>
      <c r="L508" s="13">
        <f t="shared" si="54"/>
        <v>0</v>
      </c>
      <c r="M508" s="13">
        <f t="shared" si="54"/>
        <v>0</v>
      </c>
      <c r="N508" s="13">
        <f t="shared" si="54"/>
        <v>0</v>
      </c>
      <c r="O508" s="13">
        <f t="shared" si="54"/>
        <v>0</v>
      </c>
      <c r="P508" s="49">
        <f t="shared" si="54"/>
        <v>0</v>
      </c>
      <c r="Q508" s="49">
        <f t="shared" si="50"/>
        <v>395.78</v>
      </c>
      <c r="R508" s="21">
        <f t="shared" si="51"/>
        <v>274.27</v>
      </c>
    </row>
    <row r="509" spans="1:18" ht="15.75" thickBot="1" x14ac:dyDescent="0.3">
      <c r="D509" s="2" t="s">
        <v>1223</v>
      </c>
      <c r="F509" s="8">
        <v>13830</v>
      </c>
      <c r="G509" s="77">
        <v>1</v>
      </c>
      <c r="H509" s="13">
        <f>SUM(H503:H508)</f>
        <v>79203.509999999995</v>
      </c>
      <c r="I509" s="14"/>
      <c r="K509" s="20">
        <f t="shared" si="52"/>
        <v>46783.7</v>
      </c>
      <c r="L509" s="13">
        <f t="shared" si="54"/>
        <v>0</v>
      </c>
      <c r="M509" s="13">
        <f t="shared" si="54"/>
        <v>0</v>
      </c>
      <c r="N509" s="13">
        <f t="shared" si="54"/>
        <v>0</v>
      </c>
      <c r="O509" s="13">
        <f t="shared" si="54"/>
        <v>0</v>
      </c>
      <c r="P509" s="49">
        <f t="shared" si="54"/>
        <v>0</v>
      </c>
      <c r="Q509" s="49">
        <f t="shared" si="50"/>
        <v>46783.7</v>
      </c>
      <c r="R509" s="21">
        <f t="shared" si="51"/>
        <v>32419.809999999998</v>
      </c>
    </row>
    <row r="510" spans="1:18" ht="16.5" customHeight="1" thickTop="1" x14ac:dyDescent="0.25">
      <c r="A510" s="1" t="s">
        <v>19</v>
      </c>
      <c r="D510" s="2" t="s">
        <v>19</v>
      </c>
      <c r="F510" s="9"/>
      <c r="G510" s="76"/>
      <c r="H510" s="13"/>
      <c r="I510" s="14"/>
      <c r="K510" s="20" t="str">
        <f t="shared" si="52"/>
        <v/>
      </c>
      <c r="L510" s="13" t="str">
        <f t="shared" si="54"/>
        <v/>
      </c>
      <c r="M510" s="13" t="str">
        <f t="shared" si="54"/>
        <v/>
      </c>
      <c r="N510" s="13" t="str">
        <f t="shared" si="54"/>
        <v/>
      </c>
      <c r="O510" s="13" t="str">
        <f t="shared" si="54"/>
        <v/>
      </c>
      <c r="P510" s="49" t="str">
        <f t="shared" si="54"/>
        <v/>
      </c>
      <c r="Q510" s="49" t="str">
        <f t="shared" si="50"/>
        <v/>
      </c>
      <c r="R510" s="21" t="str">
        <f t="shared" si="51"/>
        <v/>
      </c>
    </row>
    <row r="511" spans="1:18" ht="15" x14ac:dyDescent="0.25">
      <c r="A511" s="1" t="s">
        <v>403</v>
      </c>
      <c r="B511" s="1">
        <v>1</v>
      </c>
      <c r="C511" s="1" t="s">
        <v>14</v>
      </c>
      <c r="D511" s="2" t="s">
        <v>1006</v>
      </c>
      <c r="F511" s="9">
        <v>25558</v>
      </c>
      <c r="G511" s="76">
        <v>0.53855068799123418</v>
      </c>
      <c r="H511" s="13">
        <f t="shared" si="53"/>
        <v>146368.99</v>
      </c>
      <c r="I511" s="14"/>
      <c r="K511" s="20">
        <f t="shared" si="52"/>
        <v>86456.82</v>
      </c>
      <c r="L511" s="13">
        <f t="shared" si="54"/>
        <v>0</v>
      </c>
      <c r="M511" s="13">
        <f t="shared" si="54"/>
        <v>0</v>
      </c>
      <c r="N511" s="13">
        <f t="shared" si="54"/>
        <v>0</v>
      </c>
      <c r="O511" s="13">
        <f t="shared" si="54"/>
        <v>0</v>
      </c>
      <c r="P511" s="49">
        <f t="shared" si="54"/>
        <v>0</v>
      </c>
      <c r="Q511" s="49">
        <f t="shared" si="50"/>
        <v>86456.82</v>
      </c>
      <c r="R511" s="21">
        <f t="shared" si="51"/>
        <v>59912.169999999984</v>
      </c>
    </row>
    <row r="512" spans="1:18" ht="15" x14ac:dyDescent="0.25">
      <c r="A512" s="1" t="s">
        <v>403</v>
      </c>
      <c r="B512" s="1">
        <v>3</v>
      </c>
      <c r="C512" s="1" t="s">
        <v>406</v>
      </c>
      <c r="D512" s="2" t="s">
        <v>1009</v>
      </c>
      <c r="F512" s="9">
        <v>2222</v>
      </c>
      <c r="G512" s="76">
        <v>4.6821332996186023E-2</v>
      </c>
      <c r="H512" s="13">
        <f t="shared" si="53"/>
        <v>12725.25</v>
      </c>
      <c r="I512" s="14"/>
      <c r="K512" s="20">
        <f t="shared" si="52"/>
        <v>7516.51</v>
      </c>
      <c r="L512" s="13">
        <f t="shared" si="54"/>
        <v>0</v>
      </c>
      <c r="M512" s="13">
        <f t="shared" si="54"/>
        <v>0</v>
      </c>
      <c r="N512" s="13">
        <f t="shared" si="54"/>
        <v>0</v>
      </c>
      <c r="O512" s="13">
        <f t="shared" si="54"/>
        <v>0</v>
      </c>
      <c r="P512" s="49">
        <f t="shared" si="54"/>
        <v>0</v>
      </c>
      <c r="Q512" s="49">
        <f t="shared" si="50"/>
        <v>7516.51</v>
      </c>
      <c r="R512" s="21">
        <f t="shared" si="51"/>
        <v>5208.74</v>
      </c>
    </row>
    <row r="513" spans="1:18" ht="15" x14ac:dyDescent="0.25">
      <c r="A513" s="1" t="s">
        <v>403</v>
      </c>
      <c r="B513" s="1">
        <v>3</v>
      </c>
      <c r="C513" s="1" t="s">
        <v>407</v>
      </c>
      <c r="D513" s="2" t="s">
        <v>1010</v>
      </c>
      <c r="F513" s="9">
        <v>2438</v>
      </c>
      <c r="G513" s="76">
        <v>5.1372821712286909E-2</v>
      </c>
      <c r="H513" s="13">
        <f t="shared" si="53"/>
        <v>13962.27</v>
      </c>
      <c r="I513" s="14"/>
      <c r="K513" s="20">
        <f t="shared" si="52"/>
        <v>8247.19</v>
      </c>
      <c r="L513" s="13">
        <f t="shared" si="54"/>
        <v>0</v>
      </c>
      <c r="M513" s="13">
        <f t="shared" si="54"/>
        <v>0</v>
      </c>
      <c r="N513" s="13">
        <f t="shared" si="54"/>
        <v>0</v>
      </c>
      <c r="O513" s="13">
        <f t="shared" si="54"/>
        <v>0</v>
      </c>
      <c r="P513" s="49">
        <f t="shared" si="54"/>
        <v>0</v>
      </c>
      <c r="Q513" s="49">
        <f t="shared" si="50"/>
        <v>8247.19</v>
      </c>
      <c r="R513" s="21">
        <f t="shared" si="51"/>
        <v>5715.08</v>
      </c>
    </row>
    <row r="514" spans="1:18" ht="15" x14ac:dyDescent="0.25">
      <c r="A514" s="1" t="s">
        <v>403</v>
      </c>
      <c r="B514" s="1">
        <v>3</v>
      </c>
      <c r="C514" s="1" t="s">
        <v>408</v>
      </c>
      <c r="D514" s="2" t="s">
        <v>1011</v>
      </c>
      <c r="F514" s="9">
        <v>487</v>
      </c>
      <c r="G514" s="76">
        <v>1.0261921318245991E-2</v>
      </c>
      <c r="H514" s="13">
        <f t="shared" si="53"/>
        <v>2789.02</v>
      </c>
      <c r="I514" s="14"/>
      <c r="K514" s="20">
        <f t="shared" si="52"/>
        <v>1647.41</v>
      </c>
      <c r="L514" s="13">
        <f t="shared" si="54"/>
        <v>0</v>
      </c>
      <c r="M514" s="13">
        <f t="shared" si="54"/>
        <v>0</v>
      </c>
      <c r="N514" s="13">
        <f t="shared" si="54"/>
        <v>0</v>
      </c>
      <c r="O514" s="13">
        <f t="shared" si="54"/>
        <v>0</v>
      </c>
      <c r="P514" s="49">
        <f t="shared" si="54"/>
        <v>0</v>
      </c>
      <c r="Q514" s="49">
        <f t="shared" si="50"/>
        <v>1647.41</v>
      </c>
      <c r="R514" s="21">
        <f t="shared" si="51"/>
        <v>1141.6099999999999</v>
      </c>
    </row>
    <row r="515" spans="1:18" ht="15" x14ac:dyDescent="0.25">
      <c r="A515" s="1" t="s">
        <v>403</v>
      </c>
      <c r="B515" s="1">
        <v>3</v>
      </c>
      <c r="C515" s="1" t="s">
        <v>404</v>
      </c>
      <c r="D515" s="2" t="s">
        <v>1007</v>
      </c>
      <c r="F515" s="9">
        <v>10271</v>
      </c>
      <c r="G515" s="76">
        <v>0.21642750279200118</v>
      </c>
      <c r="H515" s="13">
        <f t="shared" si="53"/>
        <v>58821.34</v>
      </c>
      <c r="I515" s="14"/>
      <c r="K515" s="20">
        <f t="shared" si="52"/>
        <v>34744.42</v>
      </c>
      <c r="L515" s="13">
        <f t="shared" si="54"/>
        <v>0</v>
      </c>
      <c r="M515" s="13">
        <f t="shared" si="54"/>
        <v>0</v>
      </c>
      <c r="N515" s="13">
        <f t="shared" si="54"/>
        <v>0</v>
      </c>
      <c r="O515" s="13">
        <f t="shared" si="54"/>
        <v>0</v>
      </c>
      <c r="P515" s="49">
        <f t="shared" si="54"/>
        <v>0</v>
      </c>
      <c r="Q515" s="49">
        <f t="shared" si="50"/>
        <v>34744.42</v>
      </c>
      <c r="R515" s="21">
        <f t="shared" si="51"/>
        <v>24076.92</v>
      </c>
    </row>
    <row r="516" spans="1:18" ht="15" x14ac:dyDescent="0.25">
      <c r="A516" s="1" t="s">
        <v>403</v>
      </c>
      <c r="B516" s="1">
        <v>3</v>
      </c>
      <c r="C516" s="1" t="s">
        <v>405</v>
      </c>
      <c r="D516" s="2" t="s">
        <v>1008</v>
      </c>
      <c r="F516" s="9">
        <v>4568</v>
      </c>
      <c r="G516" s="76">
        <v>9.6255557662726254E-2</v>
      </c>
      <c r="H516" s="13">
        <f t="shared" si="53"/>
        <v>26160.639999999999</v>
      </c>
      <c r="I516" s="14"/>
      <c r="K516" s="20">
        <f t="shared" si="52"/>
        <v>15452.49</v>
      </c>
      <c r="L516" s="13">
        <f t="shared" si="54"/>
        <v>0</v>
      </c>
      <c r="M516" s="13">
        <f t="shared" si="54"/>
        <v>0</v>
      </c>
      <c r="N516" s="13">
        <f t="shared" si="54"/>
        <v>0</v>
      </c>
      <c r="O516" s="13">
        <f t="shared" si="54"/>
        <v>0</v>
      </c>
      <c r="P516" s="49">
        <f t="shared" si="54"/>
        <v>0</v>
      </c>
      <c r="Q516" s="49">
        <f t="shared" si="50"/>
        <v>15452.49</v>
      </c>
      <c r="R516" s="21">
        <f t="shared" si="51"/>
        <v>10708.15</v>
      </c>
    </row>
    <row r="517" spans="1:18" ht="15" x14ac:dyDescent="0.25">
      <c r="A517" s="1" t="s">
        <v>403</v>
      </c>
      <c r="B517" s="1">
        <v>3</v>
      </c>
      <c r="C517" s="1" t="s">
        <v>409</v>
      </c>
      <c r="D517" s="2" t="s">
        <v>1012</v>
      </c>
      <c r="F517" s="9">
        <v>1322</v>
      </c>
      <c r="G517" s="76">
        <v>2.7856796679098975E-2</v>
      </c>
      <c r="H517" s="13">
        <f t="shared" si="53"/>
        <v>7571.01</v>
      </c>
      <c r="I517" s="14"/>
      <c r="K517" s="20">
        <f t="shared" si="52"/>
        <v>4472.0200000000004</v>
      </c>
      <c r="L517" s="13">
        <f t="shared" si="54"/>
        <v>0</v>
      </c>
      <c r="M517" s="13">
        <f t="shared" si="54"/>
        <v>0</v>
      </c>
      <c r="N517" s="13">
        <f t="shared" si="54"/>
        <v>0</v>
      </c>
      <c r="O517" s="13">
        <f t="shared" si="54"/>
        <v>0</v>
      </c>
      <c r="P517" s="49">
        <f t="shared" si="54"/>
        <v>0</v>
      </c>
      <c r="Q517" s="49">
        <f t="shared" si="50"/>
        <v>4472.0200000000004</v>
      </c>
      <c r="R517" s="21">
        <f t="shared" si="51"/>
        <v>3098.99</v>
      </c>
    </row>
    <row r="518" spans="1:18" ht="15" x14ac:dyDescent="0.25">
      <c r="A518" s="1" t="s">
        <v>403</v>
      </c>
      <c r="B518" s="1">
        <v>3</v>
      </c>
      <c r="C518" s="1" t="s">
        <v>317</v>
      </c>
      <c r="D518" s="2" t="s">
        <v>924</v>
      </c>
      <c r="E518" s="1" t="s">
        <v>614</v>
      </c>
      <c r="F518" s="9">
        <v>591</v>
      </c>
      <c r="G518" s="76">
        <v>1.2453378848220495E-2</v>
      </c>
      <c r="H518" s="13">
        <f t="shared" si="53"/>
        <v>3384.62</v>
      </c>
      <c r="I518" s="14"/>
      <c r="K518" s="20">
        <f t="shared" si="52"/>
        <v>1999.22</v>
      </c>
      <c r="L518" s="13">
        <f t="shared" si="54"/>
        <v>0</v>
      </c>
      <c r="M518" s="13">
        <f t="shared" si="54"/>
        <v>0</v>
      </c>
      <c r="N518" s="13">
        <f t="shared" si="54"/>
        <v>0</v>
      </c>
      <c r="O518" s="13">
        <f t="shared" si="54"/>
        <v>0</v>
      </c>
      <c r="P518" s="49">
        <f t="shared" si="54"/>
        <v>0</v>
      </c>
      <c r="Q518" s="49">
        <f t="shared" si="50"/>
        <v>1999.22</v>
      </c>
      <c r="R518" s="21">
        <f t="shared" si="51"/>
        <v>1385.3999999999999</v>
      </c>
    </row>
    <row r="519" spans="1:18" ht="15.75" thickBot="1" x14ac:dyDescent="0.3">
      <c r="D519" s="2" t="s">
        <v>1223</v>
      </c>
      <c r="F519" s="8">
        <v>47457</v>
      </c>
      <c r="G519" s="77">
        <v>1</v>
      </c>
      <c r="H519" s="13">
        <f>SUM(H511:H518)</f>
        <v>271783.13999999996</v>
      </c>
      <c r="I519" s="14"/>
      <c r="K519" s="20">
        <f t="shared" si="52"/>
        <v>160536.07999999999</v>
      </c>
      <c r="L519" s="13">
        <f t="shared" si="54"/>
        <v>0</v>
      </c>
      <c r="M519" s="13">
        <f t="shared" si="54"/>
        <v>0</v>
      </c>
      <c r="N519" s="13">
        <f t="shared" si="54"/>
        <v>0</v>
      </c>
      <c r="O519" s="13">
        <f t="shared" si="54"/>
        <v>0</v>
      </c>
      <c r="P519" s="49">
        <f t="shared" si="54"/>
        <v>0</v>
      </c>
      <c r="Q519" s="49">
        <f t="shared" si="50"/>
        <v>160536.07999999999</v>
      </c>
      <c r="R519" s="21">
        <f t="shared" si="51"/>
        <v>111247.05999999997</v>
      </c>
    </row>
    <row r="520" spans="1:18" ht="15.75" thickTop="1" x14ac:dyDescent="0.25">
      <c r="A520" s="1" t="s">
        <v>19</v>
      </c>
      <c r="D520" s="2" t="s">
        <v>19</v>
      </c>
      <c r="F520" s="9"/>
      <c r="G520" s="76"/>
      <c r="H520" s="13"/>
      <c r="I520" s="14"/>
      <c r="K520" s="20" t="str">
        <f t="shared" si="52"/>
        <v/>
      </c>
      <c r="L520" s="13" t="str">
        <f t="shared" si="54"/>
        <v/>
      </c>
      <c r="M520" s="13" t="str">
        <f t="shared" si="54"/>
        <v/>
      </c>
      <c r="N520" s="13" t="str">
        <f t="shared" si="54"/>
        <v/>
      </c>
      <c r="O520" s="13" t="str">
        <f t="shared" si="54"/>
        <v/>
      </c>
      <c r="P520" s="49" t="str">
        <f t="shared" si="54"/>
        <v/>
      </c>
      <c r="Q520" s="49" t="str">
        <f t="shared" si="50"/>
        <v/>
      </c>
      <c r="R520" s="21" t="str">
        <f t="shared" si="51"/>
        <v/>
      </c>
    </row>
    <row r="521" spans="1:18" ht="15" x14ac:dyDescent="0.25">
      <c r="A521" s="1" t="s">
        <v>412</v>
      </c>
      <c r="B521" s="1">
        <v>1</v>
      </c>
      <c r="C521" s="1" t="s">
        <v>14</v>
      </c>
      <c r="D521" s="2" t="s">
        <v>1015</v>
      </c>
      <c r="F521" s="9">
        <v>18025</v>
      </c>
      <c r="G521" s="76">
        <v>0.84541062801932365</v>
      </c>
      <c r="H521" s="13">
        <f t="shared" si="53"/>
        <v>103228</v>
      </c>
      <c r="I521" s="14"/>
      <c r="K521" s="20">
        <f t="shared" si="52"/>
        <v>60974.42</v>
      </c>
      <c r="L521" s="13">
        <f t="shared" si="54"/>
        <v>0</v>
      </c>
      <c r="M521" s="13">
        <f t="shared" si="54"/>
        <v>0</v>
      </c>
      <c r="N521" s="13">
        <f t="shared" si="54"/>
        <v>0</v>
      </c>
      <c r="O521" s="13">
        <f t="shared" si="54"/>
        <v>0</v>
      </c>
      <c r="P521" s="49">
        <f t="shared" si="54"/>
        <v>0</v>
      </c>
      <c r="Q521" s="49">
        <f t="shared" ref="Q521:Q584" si="55">IF(F521="","",SUM(K521:P521))</f>
        <v>60974.42</v>
      </c>
      <c r="R521" s="21">
        <f t="shared" ref="R521:R584" si="56">IFERROR(+H521-Q521,"")</f>
        <v>42253.58</v>
      </c>
    </row>
    <row r="522" spans="1:18" ht="15" x14ac:dyDescent="0.25">
      <c r="A522" s="1" t="s">
        <v>412</v>
      </c>
      <c r="B522" s="1">
        <v>3</v>
      </c>
      <c r="C522" s="1" t="s">
        <v>413</v>
      </c>
      <c r="D522" s="2" t="s">
        <v>1016</v>
      </c>
      <c r="F522" s="9">
        <v>842</v>
      </c>
      <c r="G522" s="76">
        <v>3.9491581070306273E-2</v>
      </c>
      <c r="H522" s="13">
        <f t="shared" si="53"/>
        <v>4822.08</v>
      </c>
      <c r="I522" s="14"/>
      <c r="K522" s="20">
        <f t="shared" ref="K522:K585" si="57">IF(D522="","",ROUND(+$K$5*F522/$F$5,2))</f>
        <v>2848.29</v>
      </c>
      <c r="L522" s="13">
        <f t="shared" si="54"/>
        <v>0</v>
      </c>
      <c r="M522" s="13">
        <f t="shared" si="54"/>
        <v>0</v>
      </c>
      <c r="N522" s="13">
        <f t="shared" si="54"/>
        <v>0</v>
      </c>
      <c r="O522" s="13">
        <f t="shared" si="54"/>
        <v>0</v>
      </c>
      <c r="P522" s="49">
        <f t="shared" si="54"/>
        <v>0</v>
      </c>
      <c r="Q522" s="49">
        <f t="shared" si="55"/>
        <v>2848.29</v>
      </c>
      <c r="R522" s="21">
        <f t="shared" si="56"/>
        <v>1973.79</v>
      </c>
    </row>
    <row r="523" spans="1:18" ht="15" x14ac:dyDescent="0.25">
      <c r="A523" s="1" t="s">
        <v>412</v>
      </c>
      <c r="B523" s="1">
        <v>3</v>
      </c>
      <c r="C523" s="1" t="s">
        <v>414</v>
      </c>
      <c r="D523" s="2" t="s">
        <v>1017</v>
      </c>
      <c r="F523" s="9">
        <v>2454</v>
      </c>
      <c r="G523" s="76">
        <v>0.11509779091037006</v>
      </c>
      <c r="H523" s="13">
        <f t="shared" si="53"/>
        <v>14053.9</v>
      </c>
      <c r="I523" s="14"/>
      <c r="K523" s="20">
        <f t="shared" si="57"/>
        <v>8301.32</v>
      </c>
      <c r="L523" s="13">
        <f t="shared" si="54"/>
        <v>0</v>
      </c>
      <c r="M523" s="13">
        <f t="shared" si="54"/>
        <v>0</v>
      </c>
      <c r="N523" s="13">
        <f t="shared" si="54"/>
        <v>0</v>
      </c>
      <c r="O523" s="13">
        <f t="shared" si="54"/>
        <v>0</v>
      </c>
      <c r="P523" s="49">
        <f t="shared" si="54"/>
        <v>0</v>
      </c>
      <c r="Q523" s="49">
        <f t="shared" si="55"/>
        <v>8301.32</v>
      </c>
      <c r="R523" s="21">
        <f t="shared" si="56"/>
        <v>5752.58</v>
      </c>
    </row>
    <row r="524" spans="1:18" ht="15.75" thickBot="1" x14ac:dyDescent="0.3">
      <c r="D524" s="2" t="s">
        <v>1223</v>
      </c>
      <c r="F524" s="8">
        <v>21321</v>
      </c>
      <c r="G524" s="77">
        <v>1</v>
      </c>
      <c r="H524" s="13">
        <f>SUM(H521:H523)</f>
        <v>122103.98</v>
      </c>
      <c r="I524" s="14"/>
      <c r="K524" s="20">
        <f t="shared" si="57"/>
        <v>72124.03</v>
      </c>
      <c r="L524" s="13">
        <f t="shared" si="54"/>
        <v>0</v>
      </c>
      <c r="M524" s="13">
        <f t="shared" si="54"/>
        <v>0</v>
      </c>
      <c r="N524" s="13">
        <f t="shared" si="54"/>
        <v>0</v>
      </c>
      <c r="O524" s="13">
        <f t="shared" si="54"/>
        <v>0</v>
      </c>
      <c r="P524" s="49">
        <f t="shared" si="54"/>
        <v>0</v>
      </c>
      <c r="Q524" s="49">
        <f t="shared" si="55"/>
        <v>72124.03</v>
      </c>
      <c r="R524" s="21">
        <f t="shared" si="56"/>
        <v>49979.95</v>
      </c>
    </row>
    <row r="525" spans="1:18" ht="15.75" thickTop="1" x14ac:dyDescent="0.25">
      <c r="A525" s="1" t="s">
        <v>19</v>
      </c>
      <c r="D525" s="2" t="s">
        <v>19</v>
      </c>
      <c r="F525" s="9"/>
      <c r="G525" s="76"/>
      <c r="H525" s="13"/>
      <c r="I525" s="14"/>
      <c r="K525" s="20" t="str">
        <f t="shared" si="57"/>
        <v/>
      </c>
      <c r="L525" s="13" t="str">
        <f t="shared" si="54"/>
        <v/>
      </c>
      <c r="M525" s="13" t="str">
        <f t="shared" si="54"/>
        <v/>
      </c>
      <c r="N525" s="13" t="str">
        <f t="shared" si="54"/>
        <v/>
      </c>
      <c r="O525" s="13" t="str">
        <f t="shared" si="54"/>
        <v/>
      </c>
      <c r="P525" s="49" t="str">
        <f t="shared" si="54"/>
        <v/>
      </c>
      <c r="Q525" s="49" t="str">
        <f t="shared" si="55"/>
        <v/>
      </c>
      <c r="R525" s="21" t="str">
        <f t="shared" si="56"/>
        <v/>
      </c>
    </row>
    <row r="526" spans="1:18" ht="15" x14ac:dyDescent="0.25">
      <c r="A526" s="1" t="s">
        <v>415</v>
      </c>
      <c r="B526" s="1">
        <v>1</v>
      </c>
      <c r="C526" s="1" t="s">
        <v>14</v>
      </c>
      <c r="D526" s="2" t="s">
        <v>1018</v>
      </c>
      <c r="F526" s="9">
        <v>11283</v>
      </c>
      <c r="G526" s="76">
        <v>0.69837831146323348</v>
      </c>
      <c r="H526" s="13">
        <f t="shared" ref="H526:H587" si="58">ROUND(F526/$F$5*$H$5,2)</f>
        <v>64617</v>
      </c>
      <c r="I526" s="14"/>
      <c r="K526" s="20">
        <f t="shared" si="57"/>
        <v>38167.79</v>
      </c>
      <c r="L526" s="13">
        <f t="shared" si="54"/>
        <v>0</v>
      </c>
      <c r="M526" s="13">
        <f t="shared" si="54"/>
        <v>0</v>
      </c>
      <c r="N526" s="13">
        <f t="shared" si="54"/>
        <v>0</v>
      </c>
      <c r="O526" s="13">
        <f t="shared" si="54"/>
        <v>0</v>
      </c>
      <c r="P526" s="49">
        <f t="shared" si="54"/>
        <v>0</v>
      </c>
      <c r="Q526" s="49">
        <f t="shared" si="55"/>
        <v>38167.79</v>
      </c>
      <c r="R526" s="21">
        <f t="shared" si="56"/>
        <v>26449.21</v>
      </c>
    </row>
    <row r="527" spans="1:18" ht="15" x14ac:dyDescent="0.25">
      <c r="A527" s="1" t="s">
        <v>415</v>
      </c>
      <c r="B527" s="1">
        <v>3</v>
      </c>
      <c r="C527" s="1" t="s">
        <v>416</v>
      </c>
      <c r="D527" s="2" t="s">
        <v>1019</v>
      </c>
      <c r="F527" s="9">
        <v>269</v>
      </c>
      <c r="G527" s="76">
        <v>1.6650160930923495E-2</v>
      </c>
      <c r="H527" s="13">
        <f t="shared" si="58"/>
        <v>1540.55</v>
      </c>
      <c r="I527" s="14"/>
      <c r="K527" s="20">
        <f t="shared" si="57"/>
        <v>909.96</v>
      </c>
      <c r="L527" s="13">
        <f t="shared" si="54"/>
        <v>0</v>
      </c>
      <c r="M527" s="13">
        <f t="shared" si="54"/>
        <v>0</v>
      </c>
      <c r="N527" s="13">
        <f t="shared" si="54"/>
        <v>0</v>
      </c>
      <c r="O527" s="13">
        <f t="shared" si="54"/>
        <v>0</v>
      </c>
      <c r="P527" s="49">
        <f t="shared" si="54"/>
        <v>0</v>
      </c>
      <c r="Q527" s="49">
        <f t="shared" si="55"/>
        <v>909.96</v>
      </c>
      <c r="R527" s="21">
        <f t="shared" si="56"/>
        <v>630.58999999999992</v>
      </c>
    </row>
    <row r="528" spans="1:18" ht="15" x14ac:dyDescent="0.25">
      <c r="A528" s="1" t="s">
        <v>415</v>
      </c>
      <c r="B528" s="1">
        <v>3</v>
      </c>
      <c r="C528" s="1" t="s">
        <v>417</v>
      </c>
      <c r="D528" s="2" t="s">
        <v>1020</v>
      </c>
      <c r="F528" s="9">
        <v>274</v>
      </c>
      <c r="G528" s="76">
        <v>1.6959643476107948E-2</v>
      </c>
      <c r="H528" s="13">
        <f t="shared" si="58"/>
        <v>1569.18</v>
      </c>
      <c r="I528" s="14"/>
      <c r="K528" s="20">
        <f t="shared" si="57"/>
        <v>926.88</v>
      </c>
      <c r="L528" s="13">
        <f t="shared" si="54"/>
        <v>0</v>
      </c>
      <c r="M528" s="13">
        <f t="shared" si="54"/>
        <v>0</v>
      </c>
      <c r="N528" s="13">
        <f t="shared" si="54"/>
        <v>0</v>
      </c>
      <c r="O528" s="13">
        <f t="shared" si="54"/>
        <v>0</v>
      </c>
      <c r="P528" s="49">
        <f t="shared" si="54"/>
        <v>0</v>
      </c>
      <c r="Q528" s="49">
        <f t="shared" si="55"/>
        <v>926.88</v>
      </c>
      <c r="R528" s="21">
        <f t="shared" si="56"/>
        <v>642.30000000000007</v>
      </c>
    </row>
    <row r="529" spans="1:18" ht="15" x14ac:dyDescent="0.25">
      <c r="A529" s="1" t="s">
        <v>415</v>
      </c>
      <c r="B529" s="1">
        <v>3</v>
      </c>
      <c r="C529" s="1" t="s">
        <v>421</v>
      </c>
      <c r="D529" s="2" t="s">
        <v>1024</v>
      </c>
      <c r="F529" s="9">
        <v>263</v>
      </c>
      <c r="G529" s="76">
        <v>1.6278781876702154E-2</v>
      </c>
      <c r="H529" s="13">
        <f t="shared" si="58"/>
        <v>1506.18</v>
      </c>
      <c r="I529" s="14"/>
      <c r="K529" s="20">
        <f t="shared" si="57"/>
        <v>889.67</v>
      </c>
      <c r="L529" s="13">
        <f t="shared" si="54"/>
        <v>0</v>
      </c>
      <c r="M529" s="13">
        <f t="shared" si="54"/>
        <v>0</v>
      </c>
      <c r="N529" s="13">
        <f t="shared" si="54"/>
        <v>0</v>
      </c>
      <c r="O529" s="13">
        <f t="shared" si="54"/>
        <v>0</v>
      </c>
      <c r="P529" s="49">
        <f t="shared" si="54"/>
        <v>0</v>
      </c>
      <c r="Q529" s="49">
        <f t="shared" si="55"/>
        <v>889.67</v>
      </c>
      <c r="R529" s="21">
        <f t="shared" si="56"/>
        <v>616.5100000000001</v>
      </c>
    </row>
    <row r="530" spans="1:18" ht="15" x14ac:dyDescent="0.25">
      <c r="A530" s="1" t="s">
        <v>415</v>
      </c>
      <c r="B530" s="1">
        <v>3</v>
      </c>
      <c r="C530" s="1" t="s">
        <v>418</v>
      </c>
      <c r="D530" s="2" t="s">
        <v>1021</v>
      </c>
      <c r="F530" s="9">
        <v>921</v>
      </c>
      <c r="G530" s="76">
        <v>5.7006684822975981E-2</v>
      </c>
      <c r="H530" s="13">
        <f t="shared" si="58"/>
        <v>5274.51</v>
      </c>
      <c r="I530" s="14"/>
      <c r="K530" s="20">
        <f t="shared" si="57"/>
        <v>3115.53</v>
      </c>
      <c r="L530" s="13">
        <f t="shared" si="54"/>
        <v>0</v>
      </c>
      <c r="M530" s="13">
        <f t="shared" si="54"/>
        <v>0</v>
      </c>
      <c r="N530" s="13">
        <f t="shared" si="54"/>
        <v>0</v>
      </c>
      <c r="O530" s="13">
        <f t="shared" si="54"/>
        <v>0</v>
      </c>
      <c r="P530" s="49">
        <f t="shared" si="54"/>
        <v>0</v>
      </c>
      <c r="Q530" s="49">
        <f t="shared" si="55"/>
        <v>3115.53</v>
      </c>
      <c r="R530" s="21">
        <f t="shared" si="56"/>
        <v>2158.98</v>
      </c>
    </row>
    <row r="531" spans="1:18" ht="15" x14ac:dyDescent="0.25">
      <c r="A531" s="1" t="s">
        <v>415</v>
      </c>
      <c r="B531" s="1">
        <v>3</v>
      </c>
      <c r="C531" s="1" t="s">
        <v>419</v>
      </c>
      <c r="D531" s="2" t="s">
        <v>1022</v>
      </c>
      <c r="F531" s="9">
        <v>2510</v>
      </c>
      <c r="G531" s="76">
        <v>0.15536023768259472</v>
      </c>
      <c r="H531" s="13">
        <f t="shared" si="58"/>
        <v>14374.61</v>
      </c>
      <c r="I531" s="14"/>
      <c r="K531" s="20">
        <f t="shared" si="57"/>
        <v>8490.75</v>
      </c>
      <c r="L531" s="13">
        <f t="shared" si="54"/>
        <v>0</v>
      </c>
      <c r="M531" s="13">
        <f t="shared" si="54"/>
        <v>0</v>
      </c>
      <c r="N531" s="13">
        <f t="shared" si="54"/>
        <v>0</v>
      </c>
      <c r="O531" s="13">
        <f t="shared" si="54"/>
        <v>0</v>
      </c>
      <c r="P531" s="49">
        <f t="shared" si="54"/>
        <v>0</v>
      </c>
      <c r="Q531" s="49">
        <f t="shared" si="55"/>
        <v>8490.75</v>
      </c>
      <c r="R531" s="21">
        <f t="shared" si="56"/>
        <v>5883.8600000000006</v>
      </c>
    </row>
    <row r="532" spans="1:18" ht="15" x14ac:dyDescent="0.25">
      <c r="A532" s="1" t="s">
        <v>415</v>
      </c>
      <c r="B532" s="1">
        <v>3</v>
      </c>
      <c r="C532" s="1" t="s">
        <v>420</v>
      </c>
      <c r="D532" s="2" t="s">
        <v>1023</v>
      </c>
      <c r="F532" s="9">
        <v>636</v>
      </c>
      <c r="G532" s="76">
        <v>3.9366179747462246E-2</v>
      </c>
      <c r="H532" s="13">
        <f t="shared" si="58"/>
        <v>3642.33</v>
      </c>
      <c r="I532" s="14"/>
      <c r="K532" s="20">
        <f t="shared" si="57"/>
        <v>2151.44</v>
      </c>
      <c r="L532" s="13">
        <f t="shared" si="54"/>
        <v>0</v>
      </c>
      <c r="M532" s="13">
        <f t="shared" si="54"/>
        <v>0</v>
      </c>
      <c r="N532" s="13">
        <f t="shared" si="54"/>
        <v>0</v>
      </c>
      <c r="O532" s="13">
        <f t="shared" si="54"/>
        <v>0</v>
      </c>
      <c r="P532" s="49">
        <f t="shared" si="54"/>
        <v>0</v>
      </c>
      <c r="Q532" s="49">
        <f t="shared" si="55"/>
        <v>2151.44</v>
      </c>
      <c r="R532" s="21">
        <f t="shared" si="56"/>
        <v>1490.8899999999999</v>
      </c>
    </row>
    <row r="533" spans="1:18" ht="15.75" thickBot="1" x14ac:dyDescent="0.3">
      <c r="D533" s="2" t="s">
        <v>1223</v>
      </c>
      <c r="F533" s="8">
        <v>16156</v>
      </c>
      <c r="G533" s="77">
        <v>1</v>
      </c>
      <c r="H533" s="13">
        <f>SUM(H526:H532)</f>
        <v>92524.359999999986</v>
      </c>
      <c r="I533" s="14"/>
      <c r="K533" s="20">
        <f t="shared" si="57"/>
        <v>54652.02</v>
      </c>
      <c r="L533" s="13">
        <f t="shared" si="54"/>
        <v>0</v>
      </c>
      <c r="M533" s="13">
        <f t="shared" si="54"/>
        <v>0</v>
      </c>
      <c r="N533" s="13">
        <f t="shared" si="54"/>
        <v>0</v>
      </c>
      <c r="O533" s="13">
        <f t="shared" si="54"/>
        <v>0</v>
      </c>
      <c r="P533" s="49">
        <f t="shared" si="54"/>
        <v>0</v>
      </c>
      <c r="Q533" s="49">
        <f t="shared" si="55"/>
        <v>54652.02</v>
      </c>
      <c r="R533" s="21">
        <f t="shared" si="56"/>
        <v>37872.339999999989</v>
      </c>
    </row>
    <row r="534" spans="1:18" ht="15.75" thickTop="1" x14ac:dyDescent="0.25">
      <c r="A534" s="1" t="s">
        <v>19</v>
      </c>
      <c r="D534" s="2" t="s">
        <v>19</v>
      </c>
      <c r="F534" s="9"/>
      <c r="G534" s="76"/>
      <c r="H534" s="13"/>
      <c r="I534" s="14"/>
      <c r="K534" s="20" t="str">
        <f t="shared" si="57"/>
        <v/>
      </c>
      <c r="L534" s="13" t="str">
        <f t="shared" si="54"/>
        <v/>
      </c>
      <c r="M534" s="13" t="str">
        <f t="shared" si="54"/>
        <v/>
      </c>
      <c r="N534" s="13" t="str">
        <f t="shared" si="54"/>
        <v/>
      </c>
      <c r="O534" s="13" t="str">
        <f t="shared" si="54"/>
        <v/>
      </c>
      <c r="P534" s="49" t="str">
        <f t="shared" si="54"/>
        <v/>
      </c>
      <c r="Q534" s="49" t="str">
        <f t="shared" si="55"/>
        <v/>
      </c>
      <c r="R534" s="21" t="str">
        <f t="shared" si="56"/>
        <v/>
      </c>
    </row>
    <row r="535" spans="1:18" ht="15" x14ac:dyDescent="0.25">
      <c r="A535" s="1" t="s">
        <v>422</v>
      </c>
      <c r="B535" s="1">
        <v>1</v>
      </c>
      <c r="C535" s="1" t="s">
        <v>14</v>
      </c>
      <c r="D535" s="2" t="s">
        <v>1025</v>
      </c>
      <c r="F535" s="9">
        <v>9793</v>
      </c>
      <c r="G535" s="76">
        <v>0.51085028690662493</v>
      </c>
      <c r="H535" s="13">
        <f t="shared" si="58"/>
        <v>56083.87</v>
      </c>
      <c r="I535" s="14"/>
      <c r="K535" s="20">
        <f t="shared" si="57"/>
        <v>33127.46</v>
      </c>
      <c r="L535" s="13">
        <f t="shared" ref="L535:P585" si="59">IF($D535="","",ROUND(+L$5*$F535/$F$5,2))</f>
        <v>0</v>
      </c>
      <c r="M535" s="13">
        <f t="shared" si="59"/>
        <v>0</v>
      </c>
      <c r="N535" s="13">
        <f t="shared" si="59"/>
        <v>0</v>
      </c>
      <c r="O535" s="13">
        <f t="shared" si="59"/>
        <v>0</v>
      </c>
      <c r="P535" s="49">
        <f t="shared" si="59"/>
        <v>0</v>
      </c>
      <c r="Q535" s="49">
        <f t="shared" si="55"/>
        <v>33127.46</v>
      </c>
      <c r="R535" s="21">
        <f t="shared" si="56"/>
        <v>22956.410000000003</v>
      </c>
    </row>
    <row r="536" spans="1:18" ht="15" x14ac:dyDescent="0.25">
      <c r="A536" s="1" t="s">
        <v>422</v>
      </c>
      <c r="B536" s="1">
        <v>3</v>
      </c>
      <c r="C536" s="1" t="s">
        <v>424</v>
      </c>
      <c r="D536" s="2" t="s">
        <v>1027</v>
      </c>
      <c r="F536" s="9">
        <v>1524</v>
      </c>
      <c r="G536" s="76">
        <v>7.9499217527386548E-2</v>
      </c>
      <c r="H536" s="13">
        <f t="shared" si="58"/>
        <v>8727.85</v>
      </c>
      <c r="I536" s="14"/>
      <c r="K536" s="20">
        <f t="shared" si="57"/>
        <v>5155.34</v>
      </c>
      <c r="L536" s="13">
        <f t="shared" si="59"/>
        <v>0</v>
      </c>
      <c r="M536" s="13">
        <f t="shared" si="59"/>
        <v>0</v>
      </c>
      <c r="N536" s="13">
        <f t="shared" si="59"/>
        <v>0</v>
      </c>
      <c r="O536" s="13">
        <f t="shared" si="59"/>
        <v>0</v>
      </c>
      <c r="P536" s="49">
        <f t="shared" si="59"/>
        <v>0</v>
      </c>
      <c r="Q536" s="49">
        <f t="shared" si="55"/>
        <v>5155.34</v>
      </c>
      <c r="R536" s="21">
        <f t="shared" si="56"/>
        <v>3572.51</v>
      </c>
    </row>
    <row r="537" spans="1:18" ht="15" x14ac:dyDescent="0.25">
      <c r="A537" s="1" t="s">
        <v>422</v>
      </c>
      <c r="B537" s="1">
        <v>3</v>
      </c>
      <c r="C537" s="1" t="s">
        <v>423</v>
      </c>
      <c r="D537" s="2" t="s">
        <v>1026</v>
      </c>
      <c r="F537" s="9">
        <v>7506</v>
      </c>
      <c r="G537" s="76">
        <v>0.39154929577464787</v>
      </c>
      <c r="H537" s="13">
        <f t="shared" si="58"/>
        <v>42986.37</v>
      </c>
      <c r="I537" s="14"/>
      <c r="K537" s="20">
        <f t="shared" si="57"/>
        <v>25391.07</v>
      </c>
      <c r="L537" s="13">
        <f t="shared" si="59"/>
        <v>0</v>
      </c>
      <c r="M537" s="13">
        <f t="shared" si="59"/>
        <v>0</v>
      </c>
      <c r="N537" s="13">
        <f t="shared" si="59"/>
        <v>0</v>
      </c>
      <c r="O537" s="13">
        <f t="shared" si="59"/>
        <v>0</v>
      </c>
      <c r="P537" s="49">
        <f t="shared" si="59"/>
        <v>0</v>
      </c>
      <c r="Q537" s="49">
        <f t="shared" si="55"/>
        <v>25391.07</v>
      </c>
      <c r="R537" s="21">
        <f t="shared" si="56"/>
        <v>17595.300000000003</v>
      </c>
    </row>
    <row r="538" spans="1:18" ht="15" x14ac:dyDescent="0.25">
      <c r="A538" s="1" t="s">
        <v>422</v>
      </c>
      <c r="B538" s="1">
        <v>3</v>
      </c>
      <c r="C538" s="1" t="s">
        <v>425</v>
      </c>
      <c r="D538" s="2" t="s">
        <v>1028</v>
      </c>
      <c r="F538" s="9">
        <v>347</v>
      </c>
      <c r="G538" s="76">
        <v>1.8101199791340637E-2</v>
      </c>
      <c r="H538" s="13">
        <f t="shared" si="58"/>
        <v>1987.25</v>
      </c>
      <c r="I538" s="14"/>
      <c r="K538" s="20">
        <f t="shared" si="57"/>
        <v>1173.82</v>
      </c>
      <c r="L538" s="13">
        <f t="shared" si="59"/>
        <v>0</v>
      </c>
      <c r="M538" s="13">
        <f t="shared" si="59"/>
        <v>0</v>
      </c>
      <c r="N538" s="13">
        <f t="shared" si="59"/>
        <v>0</v>
      </c>
      <c r="O538" s="13">
        <f t="shared" si="59"/>
        <v>0</v>
      </c>
      <c r="P538" s="49">
        <f t="shared" si="59"/>
        <v>0</v>
      </c>
      <c r="Q538" s="49">
        <f t="shared" si="55"/>
        <v>1173.82</v>
      </c>
      <c r="R538" s="21">
        <f t="shared" si="56"/>
        <v>813.43000000000006</v>
      </c>
    </row>
    <row r="539" spans="1:18" ht="15.75" thickBot="1" x14ac:dyDescent="0.3">
      <c r="D539" s="2" t="s">
        <v>1223</v>
      </c>
      <c r="F539" s="8">
        <v>19170</v>
      </c>
      <c r="G539" s="77">
        <v>0.99999999999999989</v>
      </c>
      <c r="H539" s="13">
        <f>SUM(H535:H538)</f>
        <v>109785.34</v>
      </c>
      <c r="I539" s="14"/>
      <c r="K539" s="20">
        <f t="shared" si="57"/>
        <v>64847.69</v>
      </c>
      <c r="L539" s="13">
        <f t="shared" si="59"/>
        <v>0</v>
      </c>
      <c r="M539" s="13">
        <f t="shared" si="59"/>
        <v>0</v>
      </c>
      <c r="N539" s="13">
        <f t="shared" si="59"/>
        <v>0</v>
      </c>
      <c r="O539" s="13">
        <f t="shared" si="59"/>
        <v>0</v>
      </c>
      <c r="P539" s="49">
        <f t="shared" si="59"/>
        <v>0</v>
      </c>
      <c r="Q539" s="49">
        <f t="shared" si="55"/>
        <v>64847.69</v>
      </c>
      <c r="R539" s="21">
        <f t="shared" si="56"/>
        <v>44937.649999999994</v>
      </c>
    </row>
    <row r="540" spans="1:18" ht="15.75" thickTop="1" x14ac:dyDescent="0.25">
      <c r="A540" s="1" t="s">
        <v>19</v>
      </c>
      <c r="D540" s="2" t="s">
        <v>19</v>
      </c>
      <c r="F540" s="9"/>
      <c r="G540" s="76"/>
      <c r="H540" s="13"/>
      <c r="I540" s="14"/>
      <c r="K540" s="20" t="str">
        <f t="shared" si="57"/>
        <v/>
      </c>
      <c r="L540" s="13" t="str">
        <f t="shared" si="59"/>
        <v/>
      </c>
      <c r="M540" s="13" t="str">
        <f t="shared" si="59"/>
        <v/>
      </c>
      <c r="N540" s="13" t="str">
        <f t="shared" si="59"/>
        <v/>
      </c>
      <c r="O540" s="13" t="str">
        <f t="shared" si="59"/>
        <v/>
      </c>
      <c r="P540" s="49" t="str">
        <f t="shared" si="59"/>
        <v/>
      </c>
      <c r="Q540" s="49" t="str">
        <f t="shared" si="55"/>
        <v/>
      </c>
      <c r="R540" s="21" t="str">
        <f t="shared" si="56"/>
        <v/>
      </c>
    </row>
    <row r="541" spans="1:18" ht="15" x14ac:dyDescent="0.25">
      <c r="A541" s="1" t="s">
        <v>426</v>
      </c>
      <c r="B541" s="1">
        <v>1</v>
      </c>
      <c r="C541" s="1" t="s">
        <v>14</v>
      </c>
      <c r="D541" s="2" t="s">
        <v>1029</v>
      </c>
      <c r="F541" s="9">
        <v>9010</v>
      </c>
      <c r="G541" s="76">
        <v>0.7355102040816327</v>
      </c>
      <c r="H541" s="13">
        <f t="shared" si="58"/>
        <v>51599.68</v>
      </c>
      <c r="I541" s="14"/>
      <c r="K541" s="20">
        <f t="shared" si="57"/>
        <v>30478.75</v>
      </c>
      <c r="L541" s="13">
        <f t="shared" si="59"/>
        <v>0</v>
      </c>
      <c r="M541" s="13">
        <f t="shared" si="59"/>
        <v>0</v>
      </c>
      <c r="N541" s="13">
        <f t="shared" si="59"/>
        <v>0</v>
      </c>
      <c r="O541" s="13">
        <f t="shared" si="59"/>
        <v>0</v>
      </c>
      <c r="P541" s="49">
        <f t="shared" si="59"/>
        <v>0</v>
      </c>
      <c r="Q541" s="49">
        <f t="shared" si="55"/>
        <v>30478.75</v>
      </c>
      <c r="R541" s="21">
        <f t="shared" si="56"/>
        <v>21120.93</v>
      </c>
    </row>
    <row r="542" spans="1:18" ht="15" x14ac:dyDescent="0.25">
      <c r="A542" s="1" t="s">
        <v>426</v>
      </c>
      <c r="B542" s="1">
        <v>3</v>
      </c>
      <c r="C542" s="1" t="s">
        <v>427</v>
      </c>
      <c r="D542" s="2" t="s">
        <v>1030</v>
      </c>
      <c r="F542" s="9">
        <v>2304</v>
      </c>
      <c r="G542" s="76">
        <v>0.18808163265306121</v>
      </c>
      <c r="H542" s="13">
        <f t="shared" si="58"/>
        <v>13194.86</v>
      </c>
      <c r="I542" s="14"/>
      <c r="K542" s="20">
        <f t="shared" si="57"/>
        <v>7793.9</v>
      </c>
      <c r="L542" s="13">
        <f t="shared" si="59"/>
        <v>0</v>
      </c>
      <c r="M542" s="13">
        <f t="shared" si="59"/>
        <v>0</v>
      </c>
      <c r="N542" s="13">
        <f t="shared" si="59"/>
        <v>0</v>
      </c>
      <c r="O542" s="13">
        <f t="shared" si="59"/>
        <v>0</v>
      </c>
      <c r="P542" s="49">
        <f t="shared" si="59"/>
        <v>0</v>
      </c>
      <c r="Q542" s="49">
        <f t="shared" si="55"/>
        <v>7793.9</v>
      </c>
      <c r="R542" s="21">
        <f t="shared" si="56"/>
        <v>5400.9600000000009</v>
      </c>
    </row>
    <row r="543" spans="1:18" ht="15" x14ac:dyDescent="0.25">
      <c r="A543" s="1" t="s">
        <v>426</v>
      </c>
      <c r="B543" s="1">
        <v>3</v>
      </c>
      <c r="C543" s="1" t="s">
        <v>428</v>
      </c>
      <c r="D543" s="2" t="s">
        <v>1031</v>
      </c>
      <c r="F543" s="9">
        <v>172</v>
      </c>
      <c r="G543" s="76">
        <v>1.4040816326530613E-2</v>
      </c>
      <c r="H543" s="13">
        <f t="shared" si="58"/>
        <v>985.03</v>
      </c>
      <c r="I543" s="14"/>
      <c r="K543" s="20">
        <f t="shared" si="57"/>
        <v>581.84</v>
      </c>
      <c r="L543" s="13">
        <f t="shared" si="59"/>
        <v>0</v>
      </c>
      <c r="M543" s="13">
        <f t="shared" si="59"/>
        <v>0</v>
      </c>
      <c r="N543" s="13">
        <f t="shared" si="59"/>
        <v>0</v>
      </c>
      <c r="O543" s="13">
        <f t="shared" si="59"/>
        <v>0</v>
      </c>
      <c r="P543" s="49">
        <f t="shared" si="59"/>
        <v>0</v>
      </c>
      <c r="Q543" s="49">
        <f t="shared" si="55"/>
        <v>581.84</v>
      </c>
      <c r="R543" s="21">
        <f t="shared" si="56"/>
        <v>403.18999999999994</v>
      </c>
    </row>
    <row r="544" spans="1:18" ht="15" x14ac:dyDescent="0.25">
      <c r="A544" s="1" t="s">
        <v>426</v>
      </c>
      <c r="B544" s="1">
        <v>3</v>
      </c>
      <c r="C544" s="1" t="s">
        <v>429</v>
      </c>
      <c r="D544" s="2" t="s">
        <v>1032</v>
      </c>
      <c r="F544" s="9">
        <v>764</v>
      </c>
      <c r="G544" s="76">
        <v>6.2367346938775513E-2</v>
      </c>
      <c r="H544" s="13">
        <f t="shared" si="58"/>
        <v>4375.38</v>
      </c>
      <c r="I544" s="14"/>
      <c r="K544" s="20">
        <f t="shared" si="57"/>
        <v>2584.44</v>
      </c>
      <c r="L544" s="13">
        <f t="shared" si="59"/>
        <v>0</v>
      </c>
      <c r="M544" s="13">
        <f t="shared" si="59"/>
        <v>0</v>
      </c>
      <c r="N544" s="13">
        <f t="shared" si="59"/>
        <v>0</v>
      </c>
      <c r="O544" s="13">
        <f t="shared" si="59"/>
        <v>0</v>
      </c>
      <c r="P544" s="49">
        <f t="shared" si="59"/>
        <v>0</v>
      </c>
      <c r="Q544" s="49">
        <f t="shared" si="55"/>
        <v>2584.44</v>
      </c>
      <c r="R544" s="21">
        <f t="shared" si="56"/>
        <v>1790.94</v>
      </c>
    </row>
    <row r="545" spans="1:18" ht="15.75" thickBot="1" x14ac:dyDescent="0.3">
      <c r="D545" s="2" t="s">
        <v>1223</v>
      </c>
      <c r="F545" s="8">
        <v>12250</v>
      </c>
      <c r="G545" s="77">
        <v>1</v>
      </c>
      <c r="H545" s="13">
        <f>SUM(H541:H544)</f>
        <v>70154.950000000012</v>
      </c>
      <c r="I545" s="14"/>
      <c r="K545" s="20">
        <f t="shared" si="57"/>
        <v>41438.92</v>
      </c>
      <c r="L545" s="13">
        <f t="shared" si="59"/>
        <v>0</v>
      </c>
      <c r="M545" s="13">
        <f t="shared" si="59"/>
        <v>0</v>
      </c>
      <c r="N545" s="13">
        <f t="shared" si="59"/>
        <v>0</v>
      </c>
      <c r="O545" s="13">
        <f t="shared" si="59"/>
        <v>0</v>
      </c>
      <c r="P545" s="49">
        <f t="shared" si="59"/>
        <v>0</v>
      </c>
      <c r="Q545" s="49">
        <f t="shared" si="55"/>
        <v>41438.92</v>
      </c>
      <c r="R545" s="21">
        <f t="shared" si="56"/>
        <v>28716.030000000013</v>
      </c>
    </row>
    <row r="546" spans="1:18" ht="15.75" thickTop="1" x14ac:dyDescent="0.25">
      <c r="A546" s="1" t="s">
        <v>19</v>
      </c>
      <c r="D546" s="2" t="s">
        <v>19</v>
      </c>
      <c r="F546" s="9"/>
      <c r="G546" s="76"/>
      <c r="H546" s="13"/>
      <c r="I546" s="14"/>
      <c r="K546" s="20" t="str">
        <f t="shared" si="57"/>
        <v/>
      </c>
      <c r="L546" s="13" t="str">
        <f t="shared" si="59"/>
        <v/>
      </c>
      <c r="M546" s="13" t="str">
        <f t="shared" si="59"/>
        <v/>
      </c>
      <c r="N546" s="13" t="str">
        <f t="shared" si="59"/>
        <v/>
      </c>
      <c r="O546" s="13" t="str">
        <f t="shared" si="59"/>
        <v/>
      </c>
      <c r="P546" s="49" t="str">
        <f t="shared" si="59"/>
        <v/>
      </c>
      <c r="Q546" s="49" t="str">
        <f t="shared" si="55"/>
        <v/>
      </c>
      <c r="R546" s="21" t="str">
        <f t="shared" si="56"/>
        <v/>
      </c>
    </row>
    <row r="547" spans="1:18" ht="15" x14ac:dyDescent="0.25">
      <c r="A547" s="1" t="s">
        <v>430</v>
      </c>
      <c r="B547" s="1">
        <v>1</v>
      </c>
      <c r="C547" s="1" t="s">
        <v>14</v>
      </c>
      <c r="D547" s="2" t="s">
        <v>1033</v>
      </c>
      <c r="F547" s="9">
        <v>71254</v>
      </c>
      <c r="G547" s="76">
        <v>0.41136160263256644</v>
      </c>
      <c r="H547" s="13">
        <f t="shared" si="58"/>
        <v>408066.99</v>
      </c>
      <c r="I547" s="14"/>
      <c r="K547" s="20">
        <f t="shared" si="57"/>
        <v>241035.85</v>
      </c>
      <c r="L547" s="13">
        <f t="shared" si="59"/>
        <v>0</v>
      </c>
      <c r="M547" s="13">
        <f t="shared" si="59"/>
        <v>0</v>
      </c>
      <c r="N547" s="13">
        <f t="shared" si="59"/>
        <v>0</v>
      </c>
      <c r="O547" s="13">
        <f t="shared" si="59"/>
        <v>0</v>
      </c>
      <c r="P547" s="49">
        <f t="shared" si="59"/>
        <v>0</v>
      </c>
      <c r="Q547" s="49">
        <f t="shared" si="55"/>
        <v>241035.85</v>
      </c>
      <c r="R547" s="21">
        <f t="shared" si="56"/>
        <v>167031.13999999998</v>
      </c>
    </row>
    <row r="548" spans="1:18" ht="15" x14ac:dyDescent="0.25">
      <c r="A548" s="1" t="s">
        <v>430</v>
      </c>
      <c r="B548" s="1">
        <v>3</v>
      </c>
      <c r="C548" s="1" t="s">
        <v>434</v>
      </c>
      <c r="D548" s="2" t="s">
        <v>1037</v>
      </c>
      <c r="F548" s="9">
        <v>599</v>
      </c>
      <c r="G548" s="76">
        <v>3.4581300695667233E-3</v>
      </c>
      <c r="H548" s="13">
        <f t="shared" si="58"/>
        <v>3430.43</v>
      </c>
      <c r="I548" s="14"/>
      <c r="K548" s="20">
        <f t="shared" si="57"/>
        <v>2026.28</v>
      </c>
      <c r="L548" s="13">
        <f t="shared" si="59"/>
        <v>0</v>
      </c>
      <c r="M548" s="13">
        <f t="shared" si="59"/>
        <v>0</v>
      </c>
      <c r="N548" s="13">
        <f t="shared" si="59"/>
        <v>0</v>
      </c>
      <c r="O548" s="13">
        <f t="shared" si="59"/>
        <v>0</v>
      </c>
      <c r="P548" s="49">
        <f t="shared" si="59"/>
        <v>0</v>
      </c>
      <c r="Q548" s="49">
        <f t="shared" si="55"/>
        <v>2026.28</v>
      </c>
      <c r="R548" s="21">
        <f t="shared" si="56"/>
        <v>1404.1499999999999</v>
      </c>
    </row>
    <row r="549" spans="1:18" ht="15" x14ac:dyDescent="0.25">
      <c r="A549" s="1" t="s">
        <v>430</v>
      </c>
      <c r="B549" s="1">
        <v>3</v>
      </c>
      <c r="C549" s="1" t="s">
        <v>435</v>
      </c>
      <c r="D549" s="2" t="s">
        <v>1038</v>
      </c>
      <c r="F549" s="9">
        <v>2055</v>
      </c>
      <c r="G549" s="76">
        <v>1.1863868602603701E-2</v>
      </c>
      <c r="H549" s="13">
        <f t="shared" si="58"/>
        <v>11768.85</v>
      </c>
      <c r="I549" s="14"/>
      <c r="K549" s="20">
        <f t="shared" si="57"/>
        <v>6951.59</v>
      </c>
      <c r="L549" s="13">
        <f t="shared" si="59"/>
        <v>0</v>
      </c>
      <c r="M549" s="13">
        <f t="shared" si="59"/>
        <v>0</v>
      </c>
      <c r="N549" s="13">
        <f t="shared" si="59"/>
        <v>0</v>
      </c>
      <c r="O549" s="13">
        <f t="shared" si="59"/>
        <v>0</v>
      </c>
      <c r="P549" s="49">
        <f t="shared" si="59"/>
        <v>0</v>
      </c>
      <c r="Q549" s="49">
        <f t="shared" si="55"/>
        <v>6951.59</v>
      </c>
      <c r="R549" s="21">
        <f t="shared" si="56"/>
        <v>4817.26</v>
      </c>
    </row>
    <row r="550" spans="1:18" ht="15" x14ac:dyDescent="0.25">
      <c r="A550" s="1" t="s">
        <v>430</v>
      </c>
      <c r="B550" s="1">
        <v>3</v>
      </c>
      <c r="C550" s="1" t="s">
        <v>433</v>
      </c>
      <c r="D550" s="2" t="s">
        <v>1036</v>
      </c>
      <c r="F550" s="9">
        <v>14241</v>
      </c>
      <c r="G550" s="76">
        <v>8.2215743440233233E-2</v>
      </c>
      <c r="H550" s="13">
        <f t="shared" si="58"/>
        <v>81557.27</v>
      </c>
      <c r="I550" s="14"/>
      <c r="K550" s="20">
        <f t="shared" si="57"/>
        <v>48174.02</v>
      </c>
      <c r="L550" s="13">
        <f t="shared" si="59"/>
        <v>0</v>
      </c>
      <c r="M550" s="13">
        <f t="shared" si="59"/>
        <v>0</v>
      </c>
      <c r="N550" s="13">
        <f t="shared" si="59"/>
        <v>0</v>
      </c>
      <c r="O550" s="13">
        <f t="shared" si="59"/>
        <v>0</v>
      </c>
      <c r="P550" s="49">
        <f t="shared" si="59"/>
        <v>0</v>
      </c>
      <c r="Q550" s="49">
        <f t="shared" si="55"/>
        <v>48174.02</v>
      </c>
      <c r="R550" s="21">
        <f t="shared" si="56"/>
        <v>33383.250000000007</v>
      </c>
    </row>
    <row r="551" spans="1:18" ht="15" x14ac:dyDescent="0.25">
      <c r="A551" s="1" t="s">
        <v>430</v>
      </c>
      <c r="B551" s="1">
        <v>3</v>
      </c>
      <c r="C551" s="1" t="s">
        <v>436</v>
      </c>
      <c r="D551" s="2" t="s">
        <v>1039</v>
      </c>
      <c r="F551" s="9">
        <v>234</v>
      </c>
      <c r="G551" s="76">
        <v>1.3509222642380857E-3</v>
      </c>
      <c r="H551" s="13">
        <f t="shared" si="58"/>
        <v>1340.1</v>
      </c>
      <c r="I551" s="14"/>
      <c r="K551" s="20">
        <f t="shared" si="57"/>
        <v>791.57</v>
      </c>
      <c r="L551" s="13">
        <f t="shared" si="59"/>
        <v>0</v>
      </c>
      <c r="M551" s="13">
        <f t="shared" si="59"/>
        <v>0</v>
      </c>
      <c r="N551" s="13">
        <f t="shared" si="59"/>
        <v>0</v>
      </c>
      <c r="O551" s="13">
        <f t="shared" si="59"/>
        <v>0</v>
      </c>
      <c r="P551" s="49">
        <f t="shared" si="59"/>
        <v>0</v>
      </c>
      <c r="Q551" s="49">
        <f t="shared" si="55"/>
        <v>791.57</v>
      </c>
      <c r="R551" s="21">
        <f t="shared" si="56"/>
        <v>548.52999999999986</v>
      </c>
    </row>
    <row r="552" spans="1:18" ht="15" x14ac:dyDescent="0.25">
      <c r="A552" s="1" t="s">
        <v>430</v>
      </c>
      <c r="B552" s="1">
        <v>3</v>
      </c>
      <c r="C552" s="1" t="s">
        <v>437</v>
      </c>
      <c r="D552" s="2" t="s">
        <v>1040</v>
      </c>
      <c r="F552" s="9">
        <v>3755</v>
      </c>
      <c r="G552" s="76">
        <v>2.1678261120572698E-2</v>
      </c>
      <c r="H552" s="13">
        <f t="shared" si="58"/>
        <v>21504.639999999999</v>
      </c>
      <c r="I552" s="14"/>
      <c r="K552" s="20">
        <f t="shared" si="57"/>
        <v>12702.3</v>
      </c>
      <c r="L552" s="13">
        <f t="shared" si="59"/>
        <v>0</v>
      </c>
      <c r="M552" s="13">
        <f t="shared" si="59"/>
        <v>0</v>
      </c>
      <c r="N552" s="13">
        <f t="shared" si="59"/>
        <v>0</v>
      </c>
      <c r="O552" s="13">
        <f t="shared" si="59"/>
        <v>0</v>
      </c>
      <c r="P552" s="49">
        <f t="shared" si="59"/>
        <v>0</v>
      </c>
      <c r="Q552" s="49">
        <f t="shared" si="55"/>
        <v>12702.3</v>
      </c>
      <c r="R552" s="21">
        <f t="shared" si="56"/>
        <v>8802.34</v>
      </c>
    </row>
    <row r="553" spans="1:18" ht="15" x14ac:dyDescent="0.25">
      <c r="A553" s="1" t="s">
        <v>430</v>
      </c>
      <c r="B553" s="1">
        <v>3</v>
      </c>
      <c r="C553" s="1" t="s">
        <v>438</v>
      </c>
      <c r="D553" s="2" t="s">
        <v>1041</v>
      </c>
      <c r="F553" s="9">
        <v>2028</v>
      </c>
      <c r="G553" s="76">
        <v>1.1707992956730076E-2</v>
      </c>
      <c r="H553" s="13">
        <f t="shared" si="58"/>
        <v>11614.22</v>
      </c>
      <c r="I553" s="14"/>
      <c r="K553" s="20">
        <f t="shared" si="57"/>
        <v>6860.26</v>
      </c>
      <c r="L553" s="13">
        <f t="shared" si="59"/>
        <v>0</v>
      </c>
      <c r="M553" s="13">
        <f t="shared" si="59"/>
        <v>0</v>
      </c>
      <c r="N553" s="13">
        <f t="shared" si="59"/>
        <v>0</v>
      </c>
      <c r="O553" s="13">
        <f t="shared" si="59"/>
        <v>0</v>
      </c>
      <c r="P553" s="49">
        <f t="shared" si="59"/>
        <v>0</v>
      </c>
      <c r="Q553" s="49">
        <f t="shared" si="55"/>
        <v>6860.26</v>
      </c>
      <c r="R553" s="21">
        <f t="shared" si="56"/>
        <v>4753.9599999999991</v>
      </c>
    </row>
    <row r="554" spans="1:18" ht="15" x14ac:dyDescent="0.25">
      <c r="A554" s="1" t="s">
        <v>430</v>
      </c>
      <c r="B554" s="1">
        <v>3</v>
      </c>
      <c r="C554" s="1" t="s">
        <v>439</v>
      </c>
      <c r="D554" s="2" t="s">
        <v>1042</v>
      </c>
      <c r="F554" s="9">
        <v>1168</v>
      </c>
      <c r="G554" s="76">
        <v>6.743064977051641E-3</v>
      </c>
      <c r="H554" s="13">
        <f t="shared" si="58"/>
        <v>6689.06</v>
      </c>
      <c r="I554" s="14"/>
      <c r="K554" s="20">
        <f t="shared" si="57"/>
        <v>3951.07</v>
      </c>
      <c r="L554" s="13">
        <f t="shared" si="59"/>
        <v>0</v>
      </c>
      <c r="M554" s="13">
        <f t="shared" si="59"/>
        <v>0</v>
      </c>
      <c r="N554" s="13">
        <f t="shared" si="59"/>
        <v>0</v>
      </c>
      <c r="O554" s="13">
        <f t="shared" si="59"/>
        <v>0</v>
      </c>
      <c r="P554" s="49">
        <f t="shared" si="59"/>
        <v>0</v>
      </c>
      <c r="Q554" s="49">
        <f t="shared" si="55"/>
        <v>3951.07</v>
      </c>
      <c r="R554" s="21">
        <f t="shared" si="56"/>
        <v>2737.9900000000002</v>
      </c>
    </row>
    <row r="555" spans="1:18" ht="15" x14ac:dyDescent="0.25">
      <c r="A555" s="1" t="s">
        <v>430</v>
      </c>
      <c r="B555" s="1">
        <v>3</v>
      </c>
      <c r="C555" s="1" t="s">
        <v>432</v>
      </c>
      <c r="D555" s="2" t="s">
        <v>1035</v>
      </c>
      <c r="F555" s="9">
        <v>37926</v>
      </c>
      <c r="G555" s="76">
        <v>0.21895332390381894</v>
      </c>
      <c r="H555" s="13">
        <f t="shared" si="58"/>
        <v>217199.72</v>
      </c>
      <c r="I555" s="14"/>
      <c r="K555" s="20">
        <f t="shared" si="57"/>
        <v>128294.91</v>
      </c>
      <c r="L555" s="13">
        <f t="shared" si="59"/>
        <v>0</v>
      </c>
      <c r="M555" s="13">
        <f t="shared" si="59"/>
        <v>0</v>
      </c>
      <c r="N555" s="13">
        <f t="shared" si="59"/>
        <v>0</v>
      </c>
      <c r="O555" s="13">
        <f t="shared" si="59"/>
        <v>0</v>
      </c>
      <c r="P555" s="49">
        <f t="shared" si="59"/>
        <v>0</v>
      </c>
      <c r="Q555" s="49">
        <f t="shared" si="55"/>
        <v>128294.91</v>
      </c>
      <c r="R555" s="21">
        <f t="shared" si="56"/>
        <v>88904.81</v>
      </c>
    </row>
    <row r="556" spans="1:18" ht="15" x14ac:dyDescent="0.25">
      <c r="A556" s="1" t="s">
        <v>430</v>
      </c>
      <c r="B556" s="1">
        <v>3</v>
      </c>
      <c r="C556" s="1" t="s">
        <v>440</v>
      </c>
      <c r="D556" s="2" t="s">
        <v>1043</v>
      </c>
      <c r="F556" s="9">
        <v>5210</v>
      </c>
      <c r="G556" s="76">
        <v>3.0078226481540283E-2</v>
      </c>
      <c r="H556" s="13">
        <f t="shared" si="58"/>
        <v>29837.33</v>
      </c>
      <c r="I556" s="14"/>
      <c r="K556" s="20">
        <f t="shared" si="57"/>
        <v>17624.23</v>
      </c>
      <c r="L556" s="13">
        <f t="shared" si="59"/>
        <v>0</v>
      </c>
      <c r="M556" s="13">
        <f t="shared" si="59"/>
        <v>0</v>
      </c>
      <c r="N556" s="13">
        <f t="shared" si="59"/>
        <v>0</v>
      </c>
      <c r="O556" s="13">
        <f t="shared" si="59"/>
        <v>0</v>
      </c>
      <c r="P556" s="49">
        <f t="shared" si="59"/>
        <v>0</v>
      </c>
      <c r="Q556" s="49">
        <f t="shared" si="55"/>
        <v>17624.23</v>
      </c>
      <c r="R556" s="21">
        <f t="shared" si="56"/>
        <v>12213.100000000002</v>
      </c>
    </row>
    <row r="557" spans="1:18" ht="15" x14ac:dyDescent="0.25">
      <c r="A557" s="1" t="s">
        <v>430</v>
      </c>
      <c r="B557" s="1">
        <v>3</v>
      </c>
      <c r="C557" s="1" t="s">
        <v>441</v>
      </c>
      <c r="D557" s="2" t="s">
        <v>1044</v>
      </c>
      <c r="F557" s="9">
        <v>594</v>
      </c>
      <c r="G557" s="76">
        <v>3.4292642092197557E-3</v>
      </c>
      <c r="H557" s="13">
        <f t="shared" si="58"/>
        <v>3401.8</v>
      </c>
      <c r="I557" s="14"/>
      <c r="K557" s="20">
        <f t="shared" si="57"/>
        <v>2009.36</v>
      </c>
      <c r="L557" s="13">
        <f t="shared" si="59"/>
        <v>0</v>
      </c>
      <c r="M557" s="13">
        <f t="shared" si="59"/>
        <v>0</v>
      </c>
      <c r="N557" s="13">
        <f t="shared" si="59"/>
        <v>0</v>
      </c>
      <c r="O557" s="13">
        <f t="shared" si="59"/>
        <v>0</v>
      </c>
      <c r="P557" s="49">
        <f t="shared" si="59"/>
        <v>0</v>
      </c>
      <c r="Q557" s="49">
        <f t="shared" si="55"/>
        <v>2009.36</v>
      </c>
      <c r="R557" s="21">
        <f t="shared" si="56"/>
        <v>1392.4400000000003</v>
      </c>
    </row>
    <row r="558" spans="1:18" ht="15" x14ac:dyDescent="0.25">
      <c r="A558" s="1" t="s">
        <v>430</v>
      </c>
      <c r="B558" s="1">
        <v>3</v>
      </c>
      <c r="C558" s="1" t="s">
        <v>431</v>
      </c>
      <c r="D558" s="2" t="s">
        <v>1034</v>
      </c>
      <c r="F558" s="9">
        <v>34151</v>
      </c>
      <c r="G558" s="76">
        <v>0.19715959934185839</v>
      </c>
      <c r="H558" s="13">
        <f t="shared" si="58"/>
        <v>195580.54</v>
      </c>
      <c r="I558" s="14"/>
      <c r="K558" s="20">
        <f t="shared" si="57"/>
        <v>115524.96</v>
      </c>
      <c r="L558" s="13">
        <f t="shared" si="59"/>
        <v>0</v>
      </c>
      <c r="M558" s="13">
        <f t="shared" si="59"/>
        <v>0</v>
      </c>
      <c r="N558" s="13">
        <f t="shared" si="59"/>
        <v>0</v>
      </c>
      <c r="O558" s="13">
        <f t="shared" si="59"/>
        <v>0</v>
      </c>
      <c r="P558" s="49">
        <f t="shared" si="59"/>
        <v>0</v>
      </c>
      <c r="Q558" s="49">
        <f t="shared" si="55"/>
        <v>115524.96</v>
      </c>
      <c r="R558" s="21">
        <f t="shared" si="56"/>
        <v>80055.58</v>
      </c>
    </row>
    <row r="559" spans="1:18" ht="15.75" thickBot="1" x14ac:dyDescent="0.3">
      <c r="D559" s="2" t="s">
        <v>1223</v>
      </c>
      <c r="F559" s="8">
        <v>173215</v>
      </c>
      <c r="G559" s="77">
        <v>1</v>
      </c>
      <c r="H559" s="13">
        <f>SUM(H547:H558)</f>
        <v>991990.95</v>
      </c>
      <c r="I559" s="14"/>
      <c r="K559" s="20">
        <f t="shared" si="57"/>
        <v>585946.39</v>
      </c>
      <c r="L559" s="13">
        <f t="shared" si="59"/>
        <v>0</v>
      </c>
      <c r="M559" s="13">
        <f t="shared" si="59"/>
        <v>0</v>
      </c>
      <c r="N559" s="13">
        <f t="shared" si="59"/>
        <v>0</v>
      </c>
      <c r="O559" s="13">
        <f t="shared" si="59"/>
        <v>0</v>
      </c>
      <c r="P559" s="49">
        <f t="shared" si="59"/>
        <v>0</v>
      </c>
      <c r="Q559" s="49">
        <f t="shared" si="55"/>
        <v>585946.39</v>
      </c>
      <c r="R559" s="21">
        <f t="shared" si="56"/>
        <v>406044.55999999994</v>
      </c>
    </row>
    <row r="560" spans="1:18" ht="15.75" thickTop="1" x14ac:dyDescent="0.25">
      <c r="A560" s="1" t="s">
        <v>19</v>
      </c>
      <c r="D560" s="2" t="s">
        <v>19</v>
      </c>
      <c r="F560" s="9"/>
      <c r="G560" s="76"/>
      <c r="H560" s="13"/>
      <c r="I560" s="14"/>
      <c r="K560" s="20" t="str">
        <f t="shared" si="57"/>
        <v/>
      </c>
      <c r="L560" s="13" t="str">
        <f t="shared" si="59"/>
        <v/>
      </c>
      <c r="M560" s="13" t="str">
        <f t="shared" si="59"/>
        <v/>
      </c>
      <c r="N560" s="13" t="str">
        <f t="shared" si="59"/>
        <v/>
      </c>
      <c r="O560" s="13" t="str">
        <f t="shared" si="59"/>
        <v/>
      </c>
      <c r="P560" s="49" t="str">
        <f t="shared" si="59"/>
        <v/>
      </c>
      <c r="Q560" s="49" t="str">
        <f t="shared" si="55"/>
        <v/>
      </c>
      <c r="R560" s="21" t="str">
        <f t="shared" si="56"/>
        <v/>
      </c>
    </row>
    <row r="561" spans="1:18" ht="15" x14ac:dyDescent="0.25">
      <c r="A561" s="1" t="s">
        <v>442</v>
      </c>
      <c r="B561" s="1">
        <v>1</v>
      </c>
      <c r="C561" s="1" t="s">
        <v>14</v>
      </c>
      <c r="D561" s="2" t="s">
        <v>1045</v>
      </c>
      <c r="F561" s="9">
        <v>16378</v>
      </c>
      <c r="G561" s="76">
        <v>0.64935373879946079</v>
      </c>
      <c r="H561" s="13">
        <f t="shared" si="58"/>
        <v>93795.73</v>
      </c>
      <c r="I561" s="14"/>
      <c r="K561" s="20">
        <f t="shared" si="57"/>
        <v>55403</v>
      </c>
      <c r="L561" s="13">
        <f t="shared" si="59"/>
        <v>0</v>
      </c>
      <c r="M561" s="13">
        <f t="shared" si="59"/>
        <v>0</v>
      </c>
      <c r="N561" s="13">
        <f t="shared" si="59"/>
        <v>0</v>
      </c>
      <c r="O561" s="13">
        <f t="shared" si="59"/>
        <v>0</v>
      </c>
      <c r="P561" s="49">
        <f t="shared" si="59"/>
        <v>0</v>
      </c>
      <c r="Q561" s="49">
        <f t="shared" si="55"/>
        <v>55403</v>
      </c>
      <c r="R561" s="21">
        <f t="shared" si="56"/>
        <v>38392.729999999996</v>
      </c>
    </row>
    <row r="562" spans="1:18" ht="15" x14ac:dyDescent="0.25">
      <c r="A562" s="1" t="s">
        <v>442</v>
      </c>
      <c r="B562" s="1">
        <v>3</v>
      </c>
      <c r="C562" s="1" t="s">
        <v>444</v>
      </c>
      <c r="D562" s="2" t="s">
        <v>1047</v>
      </c>
      <c r="F562" s="9">
        <v>552</v>
      </c>
      <c r="G562" s="76">
        <v>2.1885655380223613E-2</v>
      </c>
      <c r="H562" s="13">
        <f t="shared" si="58"/>
        <v>3161.27</v>
      </c>
      <c r="I562" s="14"/>
      <c r="K562" s="20">
        <f t="shared" si="57"/>
        <v>1867.29</v>
      </c>
      <c r="L562" s="13">
        <f t="shared" si="59"/>
        <v>0</v>
      </c>
      <c r="M562" s="13">
        <f t="shared" si="59"/>
        <v>0</v>
      </c>
      <c r="N562" s="13">
        <f t="shared" si="59"/>
        <v>0</v>
      </c>
      <c r="O562" s="13">
        <f t="shared" si="59"/>
        <v>0</v>
      </c>
      <c r="P562" s="49">
        <f t="shared" si="59"/>
        <v>0</v>
      </c>
      <c r="Q562" s="49">
        <f t="shared" si="55"/>
        <v>1867.29</v>
      </c>
      <c r="R562" s="21">
        <f t="shared" si="56"/>
        <v>1293.98</v>
      </c>
    </row>
    <row r="563" spans="1:18" ht="15" x14ac:dyDescent="0.25">
      <c r="A563" s="1" t="s">
        <v>442</v>
      </c>
      <c r="B563" s="1">
        <v>3</v>
      </c>
      <c r="C563" s="1" t="s">
        <v>445</v>
      </c>
      <c r="D563" s="2" t="s">
        <v>1048</v>
      </c>
      <c r="F563" s="9">
        <v>143</v>
      </c>
      <c r="G563" s="76">
        <v>5.6696534771231467E-3</v>
      </c>
      <c r="H563" s="13">
        <f t="shared" si="58"/>
        <v>818.95</v>
      </c>
      <c r="I563" s="14"/>
      <c r="K563" s="20">
        <f t="shared" si="57"/>
        <v>483.74</v>
      </c>
      <c r="L563" s="13">
        <f t="shared" si="59"/>
        <v>0</v>
      </c>
      <c r="M563" s="13">
        <f t="shared" si="59"/>
        <v>0</v>
      </c>
      <c r="N563" s="13">
        <f t="shared" si="59"/>
        <v>0</v>
      </c>
      <c r="O563" s="13">
        <f t="shared" si="59"/>
        <v>0</v>
      </c>
      <c r="P563" s="49">
        <f t="shared" si="59"/>
        <v>0</v>
      </c>
      <c r="Q563" s="49">
        <f t="shared" si="55"/>
        <v>483.74</v>
      </c>
      <c r="R563" s="21">
        <f t="shared" si="56"/>
        <v>335.21000000000004</v>
      </c>
    </row>
    <row r="564" spans="1:18" ht="15" x14ac:dyDescent="0.25">
      <c r="A564" s="1" t="s">
        <v>442</v>
      </c>
      <c r="B564" s="1">
        <v>3</v>
      </c>
      <c r="C564" s="1" t="s">
        <v>443</v>
      </c>
      <c r="D564" s="2" t="s">
        <v>1046</v>
      </c>
      <c r="F564" s="9">
        <v>6493</v>
      </c>
      <c r="G564" s="76">
        <v>0.25743398620252161</v>
      </c>
      <c r="H564" s="13">
        <f t="shared" si="58"/>
        <v>37184.99</v>
      </c>
      <c r="I564" s="14"/>
      <c r="K564" s="20">
        <f t="shared" si="57"/>
        <v>21964.32</v>
      </c>
      <c r="L564" s="13">
        <f t="shared" si="59"/>
        <v>0</v>
      </c>
      <c r="M564" s="13">
        <f t="shared" si="59"/>
        <v>0</v>
      </c>
      <c r="N564" s="13">
        <f t="shared" si="59"/>
        <v>0</v>
      </c>
      <c r="O564" s="13">
        <f t="shared" si="59"/>
        <v>0</v>
      </c>
      <c r="P564" s="49">
        <f t="shared" si="59"/>
        <v>0</v>
      </c>
      <c r="Q564" s="49">
        <f t="shared" si="55"/>
        <v>21964.32</v>
      </c>
      <c r="R564" s="21">
        <f t="shared" si="56"/>
        <v>15220.669999999998</v>
      </c>
    </row>
    <row r="565" spans="1:18" ht="15" x14ac:dyDescent="0.25">
      <c r="A565" s="1" t="s">
        <v>442</v>
      </c>
      <c r="B565" s="1">
        <v>3</v>
      </c>
      <c r="C565" s="1" t="s">
        <v>446</v>
      </c>
      <c r="D565" s="2" t="s">
        <v>1049</v>
      </c>
      <c r="F565" s="9">
        <v>690</v>
      </c>
      <c r="G565" s="76">
        <v>2.7357069225279518E-2</v>
      </c>
      <c r="H565" s="13">
        <f t="shared" si="58"/>
        <v>3951.58</v>
      </c>
      <c r="I565" s="14"/>
      <c r="K565" s="20">
        <f t="shared" si="57"/>
        <v>2334.11</v>
      </c>
      <c r="L565" s="13">
        <f t="shared" si="59"/>
        <v>0</v>
      </c>
      <c r="M565" s="13">
        <f t="shared" si="59"/>
        <v>0</v>
      </c>
      <c r="N565" s="13">
        <f t="shared" si="59"/>
        <v>0</v>
      </c>
      <c r="O565" s="13">
        <f t="shared" si="59"/>
        <v>0</v>
      </c>
      <c r="P565" s="49">
        <f t="shared" si="59"/>
        <v>0</v>
      </c>
      <c r="Q565" s="49">
        <f t="shared" si="55"/>
        <v>2334.11</v>
      </c>
      <c r="R565" s="21">
        <f t="shared" si="56"/>
        <v>1617.4699999999998</v>
      </c>
    </row>
    <row r="566" spans="1:18" ht="15" x14ac:dyDescent="0.25">
      <c r="A566" s="1" t="s">
        <v>442</v>
      </c>
      <c r="B566" s="1">
        <v>3</v>
      </c>
      <c r="C566" s="1" t="s">
        <v>447</v>
      </c>
      <c r="D566" s="2" t="s">
        <v>1050</v>
      </c>
      <c r="F566" s="9">
        <v>966</v>
      </c>
      <c r="G566" s="76">
        <v>3.8299896915391325E-2</v>
      </c>
      <c r="H566" s="13">
        <f t="shared" si="58"/>
        <v>5532.22</v>
      </c>
      <c r="I566" s="14"/>
      <c r="K566" s="20">
        <f t="shared" si="57"/>
        <v>3267.76</v>
      </c>
      <c r="L566" s="13">
        <f t="shared" si="59"/>
        <v>0</v>
      </c>
      <c r="M566" s="13">
        <f t="shared" si="59"/>
        <v>0</v>
      </c>
      <c r="N566" s="13">
        <f t="shared" si="59"/>
        <v>0</v>
      </c>
      <c r="O566" s="13">
        <f t="shared" si="59"/>
        <v>0</v>
      </c>
      <c r="P566" s="49">
        <f t="shared" si="59"/>
        <v>0</v>
      </c>
      <c r="Q566" s="49">
        <f t="shared" si="55"/>
        <v>3267.76</v>
      </c>
      <c r="R566" s="21">
        <f t="shared" si="56"/>
        <v>2264.46</v>
      </c>
    </row>
    <row r="567" spans="1:18" ht="15.75" thickBot="1" x14ac:dyDescent="0.3">
      <c r="D567" s="2" t="s">
        <v>1223</v>
      </c>
      <c r="F567" s="8">
        <v>25222</v>
      </c>
      <c r="G567" s="77">
        <v>0.99999999999999989</v>
      </c>
      <c r="H567" s="13">
        <f>SUM(H561:H566)</f>
        <v>144444.74</v>
      </c>
      <c r="I567" s="14"/>
      <c r="K567" s="20">
        <f t="shared" si="57"/>
        <v>85320.21</v>
      </c>
      <c r="L567" s="13">
        <f t="shared" si="59"/>
        <v>0</v>
      </c>
      <c r="M567" s="13">
        <f t="shared" si="59"/>
        <v>0</v>
      </c>
      <c r="N567" s="13">
        <f t="shared" si="59"/>
        <v>0</v>
      </c>
      <c r="O567" s="13">
        <f t="shared" si="59"/>
        <v>0</v>
      </c>
      <c r="P567" s="49">
        <f t="shared" si="59"/>
        <v>0</v>
      </c>
      <c r="Q567" s="49">
        <f t="shared" si="55"/>
        <v>85320.21</v>
      </c>
      <c r="R567" s="21">
        <f t="shared" si="56"/>
        <v>59124.529999999984</v>
      </c>
    </row>
    <row r="568" spans="1:18" ht="15.75" thickTop="1" x14ac:dyDescent="0.25">
      <c r="A568" s="1" t="s">
        <v>19</v>
      </c>
      <c r="D568" s="2" t="s">
        <v>19</v>
      </c>
      <c r="F568" s="9"/>
      <c r="G568" s="76"/>
      <c r="H568" s="13"/>
      <c r="I568" s="14"/>
      <c r="K568" s="20" t="str">
        <f t="shared" si="57"/>
        <v/>
      </c>
      <c r="L568" s="13" t="str">
        <f t="shared" si="59"/>
        <v/>
      </c>
      <c r="M568" s="13" t="str">
        <f t="shared" si="59"/>
        <v/>
      </c>
      <c r="N568" s="13" t="str">
        <f t="shared" si="59"/>
        <v/>
      </c>
      <c r="O568" s="13" t="str">
        <f t="shared" si="59"/>
        <v/>
      </c>
      <c r="P568" s="49" t="str">
        <f t="shared" si="59"/>
        <v/>
      </c>
      <c r="Q568" s="49" t="str">
        <f t="shared" si="55"/>
        <v/>
      </c>
      <c r="R568" s="21" t="str">
        <f t="shared" si="56"/>
        <v/>
      </c>
    </row>
    <row r="569" spans="1:18" ht="15" x14ac:dyDescent="0.25">
      <c r="A569" s="1" t="s">
        <v>448</v>
      </c>
      <c r="B569" s="1">
        <v>1</v>
      </c>
      <c r="C569" s="1" t="s">
        <v>14</v>
      </c>
      <c r="D569" s="2" t="s">
        <v>1051</v>
      </c>
      <c r="F569" s="9">
        <v>8603</v>
      </c>
      <c r="G569" s="76">
        <v>0.6874700335624101</v>
      </c>
      <c r="H569" s="13">
        <f t="shared" si="58"/>
        <v>49268.82</v>
      </c>
      <c r="I569" s="14"/>
      <c r="K569" s="20">
        <f t="shared" si="57"/>
        <v>29101.96</v>
      </c>
      <c r="L569" s="13">
        <f t="shared" si="59"/>
        <v>0</v>
      </c>
      <c r="M569" s="13">
        <f t="shared" si="59"/>
        <v>0</v>
      </c>
      <c r="N569" s="13">
        <f t="shared" si="59"/>
        <v>0</v>
      </c>
      <c r="O569" s="13">
        <f t="shared" si="59"/>
        <v>0</v>
      </c>
      <c r="P569" s="49">
        <f t="shared" si="59"/>
        <v>0</v>
      </c>
      <c r="Q569" s="49">
        <f t="shared" si="55"/>
        <v>29101.96</v>
      </c>
      <c r="R569" s="21">
        <f t="shared" si="56"/>
        <v>20166.86</v>
      </c>
    </row>
    <row r="570" spans="1:18" ht="15" x14ac:dyDescent="0.25">
      <c r="A570" s="1" t="s">
        <v>448</v>
      </c>
      <c r="B570" s="1">
        <v>3</v>
      </c>
      <c r="C570" s="1" t="s">
        <v>449</v>
      </c>
      <c r="D570" s="2" t="s">
        <v>1052</v>
      </c>
      <c r="F570" s="9">
        <v>852</v>
      </c>
      <c r="G570" s="76">
        <v>6.8083746204251241E-2</v>
      </c>
      <c r="H570" s="13">
        <f t="shared" si="58"/>
        <v>4879.3500000000004</v>
      </c>
      <c r="I570" s="14"/>
      <c r="K570" s="20">
        <f t="shared" si="57"/>
        <v>2882.12</v>
      </c>
      <c r="L570" s="13">
        <f t="shared" si="59"/>
        <v>0</v>
      </c>
      <c r="M570" s="13">
        <f t="shared" si="59"/>
        <v>0</v>
      </c>
      <c r="N570" s="13">
        <f t="shared" si="59"/>
        <v>0</v>
      </c>
      <c r="O570" s="13">
        <f t="shared" si="59"/>
        <v>0</v>
      </c>
      <c r="P570" s="49">
        <f t="shared" si="59"/>
        <v>0</v>
      </c>
      <c r="Q570" s="49">
        <f t="shared" si="55"/>
        <v>2882.12</v>
      </c>
      <c r="R570" s="21">
        <f t="shared" si="56"/>
        <v>1997.2300000000005</v>
      </c>
    </row>
    <row r="571" spans="1:18" ht="15" x14ac:dyDescent="0.25">
      <c r="A571" s="1" t="s">
        <v>448</v>
      </c>
      <c r="B571" s="1">
        <v>3</v>
      </c>
      <c r="C571" s="1" t="s">
        <v>450</v>
      </c>
      <c r="D571" s="2" t="s">
        <v>1053</v>
      </c>
      <c r="F571" s="9">
        <v>559</v>
      </c>
      <c r="G571" s="76">
        <v>4.4669969634009911E-2</v>
      </c>
      <c r="H571" s="13">
        <f t="shared" si="58"/>
        <v>3201.36</v>
      </c>
      <c r="I571" s="14"/>
      <c r="K571" s="20">
        <f t="shared" si="57"/>
        <v>1890.97</v>
      </c>
      <c r="L571" s="13">
        <f t="shared" si="59"/>
        <v>0</v>
      </c>
      <c r="M571" s="13">
        <f t="shared" si="59"/>
        <v>0</v>
      </c>
      <c r="N571" s="13">
        <f t="shared" si="59"/>
        <v>0</v>
      </c>
      <c r="O571" s="13">
        <f t="shared" si="59"/>
        <v>0</v>
      </c>
      <c r="P571" s="49">
        <f t="shared" si="59"/>
        <v>0</v>
      </c>
      <c r="Q571" s="49">
        <f t="shared" si="55"/>
        <v>1890.97</v>
      </c>
      <c r="R571" s="21">
        <f t="shared" si="56"/>
        <v>1310.3900000000001</v>
      </c>
    </row>
    <row r="572" spans="1:18" ht="15" x14ac:dyDescent="0.25">
      <c r="A572" s="1" t="s">
        <v>448</v>
      </c>
      <c r="B572" s="1">
        <v>3</v>
      </c>
      <c r="C572" s="1" t="s">
        <v>451</v>
      </c>
      <c r="D572" s="2" t="s">
        <v>1054</v>
      </c>
      <c r="F572" s="9">
        <v>182</v>
      </c>
      <c r="G572" s="76">
        <v>1.4543711043631133E-2</v>
      </c>
      <c r="H572" s="13">
        <f t="shared" si="58"/>
        <v>1042.3</v>
      </c>
      <c r="I572" s="14"/>
      <c r="K572" s="20">
        <f t="shared" si="57"/>
        <v>615.66</v>
      </c>
      <c r="L572" s="13">
        <f t="shared" si="59"/>
        <v>0</v>
      </c>
      <c r="M572" s="13">
        <f t="shared" si="59"/>
        <v>0</v>
      </c>
      <c r="N572" s="13">
        <f t="shared" si="59"/>
        <v>0</v>
      </c>
      <c r="O572" s="13">
        <f t="shared" si="59"/>
        <v>0</v>
      </c>
      <c r="P572" s="49">
        <f t="shared" si="59"/>
        <v>0</v>
      </c>
      <c r="Q572" s="49">
        <f t="shared" si="55"/>
        <v>615.66</v>
      </c>
      <c r="R572" s="21">
        <f t="shared" si="56"/>
        <v>426.64</v>
      </c>
    </row>
    <row r="573" spans="1:18" ht="15" x14ac:dyDescent="0.25">
      <c r="A573" s="1" t="s">
        <v>448</v>
      </c>
      <c r="B573" s="1">
        <v>3</v>
      </c>
      <c r="C573" s="1" t="s">
        <v>452</v>
      </c>
      <c r="D573" s="2" t="s">
        <v>1055</v>
      </c>
      <c r="F573" s="9">
        <v>2318</v>
      </c>
      <c r="G573" s="76">
        <v>0.18523253955569763</v>
      </c>
      <c r="H573" s="13">
        <f t="shared" si="58"/>
        <v>13275.03</v>
      </c>
      <c r="I573" s="14"/>
      <c r="K573" s="20">
        <f t="shared" si="57"/>
        <v>7841.26</v>
      </c>
      <c r="L573" s="13">
        <f t="shared" si="59"/>
        <v>0</v>
      </c>
      <c r="M573" s="13">
        <f t="shared" si="59"/>
        <v>0</v>
      </c>
      <c r="N573" s="13">
        <f t="shared" si="59"/>
        <v>0</v>
      </c>
      <c r="O573" s="13">
        <f t="shared" si="59"/>
        <v>0</v>
      </c>
      <c r="P573" s="49">
        <f t="shared" si="59"/>
        <v>0</v>
      </c>
      <c r="Q573" s="49">
        <f t="shared" si="55"/>
        <v>7841.26</v>
      </c>
      <c r="R573" s="21">
        <f t="shared" si="56"/>
        <v>5433.77</v>
      </c>
    </row>
    <row r="574" spans="1:18" ht="15.75" thickBot="1" x14ac:dyDescent="0.3">
      <c r="D574" s="2" t="s">
        <v>1223</v>
      </c>
      <c r="F574" s="8">
        <v>12514</v>
      </c>
      <c r="G574" s="77">
        <v>1</v>
      </c>
      <c r="H574" s="13">
        <f>SUM(H569:H573)</f>
        <v>71666.86</v>
      </c>
      <c r="I574" s="14"/>
      <c r="K574" s="20">
        <f t="shared" si="57"/>
        <v>42331.98</v>
      </c>
      <c r="L574" s="13">
        <f t="shared" si="59"/>
        <v>0</v>
      </c>
      <c r="M574" s="13">
        <f t="shared" si="59"/>
        <v>0</v>
      </c>
      <c r="N574" s="13">
        <f t="shared" si="59"/>
        <v>0</v>
      </c>
      <c r="O574" s="13">
        <f t="shared" si="59"/>
        <v>0</v>
      </c>
      <c r="P574" s="49">
        <f t="shared" si="59"/>
        <v>0</v>
      </c>
      <c r="Q574" s="49">
        <f t="shared" si="55"/>
        <v>42331.98</v>
      </c>
      <c r="R574" s="21">
        <f t="shared" si="56"/>
        <v>29334.879999999997</v>
      </c>
    </row>
    <row r="575" spans="1:18" ht="15.75" thickTop="1" x14ac:dyDescent="0.25">
      <c r="A575" s="1" t="s">
        <v>19</v>
      </c>
      <c r="D575" s="2" t="s">
        <v>19</v>
      </c>
      <c r="F575" s="9"/>
      <c r="G575" s="76"/>
      <c r="H575" s="13"/>
      <c r="I575" s="14"/>
      <c r="K575" s="20" t="str">
        <f t="shared" si="57"/>
        <v/>
      </c>
      <c r="L575" s="13" t="str">
        <f t="shared" si="59"/>
        <v/>
      </c>
      <c r="M575" s="13" t="str">
        <f t="shared" si="59"/>
        <v/>
      </c>
      <c r="N575" s="13" t="str">
        <f t="shared" si="59"/>
        <v/>
      </c>
      <c r="O575" s="13" t="str">
        <f t="shared" si="59"/>
        <v/>
      </c>
      <c r="P575" s="49" t="str">
        <f t="shared" si="59"/>
        <v/>
      </c>
      <c r="Q575" s="49" t="str">
        <f t="shared" si="55"/>
        <v/>
      </c>
      <c r="R575" s="21" t="str">
        <f t="shared" si="56"/>
        <v/>
      </c>
    </row>
    <row r="576" spans="1:18" ht="15" x14ac:dyDescent="0.25">
      <c r="A576" s="1" t="s">
        <v>453</v>
      </c>
      <c r="B576" s="1">
        <v>1</v>
      </c>
      <c r="C576" s="1" t="s">
        <v>14</v>
      </c>
      <c r="D576" s="2" t="s">
        <v>1056</v>
      </c>
      <c r="F576" s="9">
        <v>22484</v>
      </c>
      <c r="G576" s="76">
        <v>0.61220933398682131</v>
      </c>
      <c r="H576" s="13">
        <f t="shared" si="58"/>
        <v>128764.4</v>
      </c>
      <c r="I576" s="14"/>
      <c r="K576" s="20">
        <f t="shared" si="57"/>
        <v>76058.19</v>
      </c>
      <c r="L576" s="13">
        <f t="shared" si="59"/>
        <v>0</v>
      </c>
      <c r="M576" s="13">
        <f t="shared" si="59"/>
        <v>0</v>
      </c>
      <c r="N576" s="13">
        <f t="shared" si="59"/>
        <v>0</v>
      </c>
      <c r="O576" s="13">
        <f t="shared" si="59"/>
        <v>0</v>
      </c>
      <c r="P576" s="49">
        <f t="shared" si="59"/>
        <v>0</v>
      </c>
      <c r="Q576" s="49">
        <f t="shared" si="55"/>
        <v>76058.19</v>
      </c>
      <c r="R576" s="21">
        <f t="shared" si="56"/>
        <v>52706.209999999992</v>
      </c>
    </row>
    <row r="577" spans="1:18" ht="15" x14ac:dyDescent="0.25">
      <c r="A577" s="1" t="s">
        <v>453</v>
      </c>
      <c r="B577" s="1">
        <v>3</v>
      </c>
      <c r="C577" s="1" t="s">
        <v>455</v>
      </c>
      <c r="D577" s="2" t="s">
        <v>1058</v>
      </c>
      <c r="F577" s="9">
        <v>684</v>
      </c>
      <c r="G577" s="76">
        <v>1.8624407776507108E-2</v>
      </c>
      <c r="H577" s="13">
        <f t="shared" si="58"/>
        <v>3917.22</v>
      </c>
      <c r="I577" s="14"/>
      <c r="K577" s="20">
        <f t="shared" si="57"/>
        <v>2313.81</v>
      </c>
      <c r="L577" s="13">
        <f t="shared" si="59"/>
        <v>0</v>
      </c>
      <c r="M577" s="13">
        <f t="shared" si="59"/>
        <v>0</v>
      </c>
      <c r="N577" s="13">
        <f t="shared" si="59"/>
        <v>0</v>
      </c>
      <c r="O577" s="13">
        <f t="shared" si="59"/>
        <v>0</v>
      </c>
      <c r="P577" s="49">
        <f t="shared" si="59"/>
        <v>0</v>
      </c>
      <c r="Q577" s="49">
        <f t="shared" si="55"/>
        <v>2313.81</v>
      </c>
      <c r="R577" s="21">
        <f t="shared" si="56"/>
        <v>1603.4099999999999</v>
      </c>
    </row>
    <row r="578" spans="1:18" ht="15" x14ac:dyDescent="0.25">
      <c r="A578" s="1" t="s">
        <v>453</v>
      </c>
      <c r="B578" s="1">
        <v>3</v>
      </c>
      <c r="C578" s="1" t="s">
        <v>456</v>
      </c>
      <c r="D578" s="2" t="s">
        <v>1059</v>
      </c>
      <c r="F578" s="9">
        <v>2060</v>
      </c>
      <c r="G578" s="76">
        <v>5.6091052660240705E-2</v>
      </c>
      <c r="H578" s="13">
        <f t="shared" si="58"/>
        <v>11797.49</v>
      </c>
      <c r="I578" s="14"/>
      <c r="K578" s="20">
        <f t="shared" si="57"/>
        <v>6968.5</v>
      </c>
      <c r="L578" s="13">
        <f t="shared" si="59"/>
        <v>0</v>
      </c>
      <c r="M578" s="13">
        <f t="shared" si="59"/>
        <v>0</v>
      </c>
      <c r="N578" s="13">
        <f t="shared" si="59"/>
        <v>0</v>
      </c>
      <c r="O578" s="13">
        <f t="shared" si="59"/>
        <v>0</v>
      </c>
      <c r="P578" s="49">
        <f t="shared" si="59"/>
        <v>0</v>
      </c>
      <c r="Q578" s="49">
        <f t="shared" si="55"/>
        <v>6968.5</v>
      </c>
      <c r="R578" s="21">
        <f t="shared" si="56"/>
        <v>4828.99</v>
      </c>
    </row>
    <row r="579" spans="1:18" ht="15" x14ac:dyDescent="0.25">
      <c r="A579" s="1" t="s">
        <v>453</v>
      </c>
      <c r="B579" s="1">
        <v>3</v>
      </c>
      <c r="C579" s="1" t="s">
        <v>459</v>
      </c>
      <c r="D579" s="2" t="s">
        <v>1062</v>
      </c>
      <c r="F579" s="9">
        <v>532</v>
      </c>
      <c r="G579" s="76">
        <v>1.4485650492838861E-2</v>
      </c>
      <c r="H579" s="13">
        <f t="shared" si="58"/>
        <v>3046.73</v>
      </c>
      <c r="I579" s="14"/>
      <c r="K579" s="20">
        <f t="shared" si="57"/>
        <v>1799.63</v>
      </c>
      <c r="L579" s="13">
        <f t="shared" si="59"/>
        <v>0</v>
      </c>
      <c r="M579" s="13">
        <f t="shared" si="59"/>
        <v>0</v>
      </c>
      <c r="N579" s="13">
        <f t="shared" si="59"/>
        <v>0</v>
      </c>
      <c r="O579" s="13">
        <f t="shared" si="59"/>
        <v>0</v>
      </c>
      <c r="P579" s="49">
        <f t="shared" si="59"/>
        <v>0</v>
      </c>
      <c r="Q579" s="49">
        <f t="shared" si="55"/>
        <v>1799.63</v>
      </c>
      <c r="R579" s="21">
        <f t="shared" si="56"/>
        <v>1247.0999999999999</v>
      </c>
    </row>
    <row r="580" spans="1:18" ht="15" x14ac:dyDescent="0.25">
      <c r="A580" s="1" t="s">
        <v>453</v>
      </c>
      <c r="B580" s="1">
        <v>3</v>
      </c>
      <c r="C580" s="1" t="s">
        <v>454</v>
      </c>
      <c r="D580" s="2" t="s">
        <v>1057</v>
      </c>
      <c r="F580" s="9">
        <v>9820</v>
      </c>
      <c r="G580" s="76">
        <v>0.26738550345804063</v>
      </c>
      <c r="H580" s="13">
        <f t="shared" si="58"/>
        <v>56238.5</v>
      </c>
      <c r="I580" s="14"/>
      <c r="K580" s="20">
        <f t="shared" si="57"/>
        <v>33218.79</v>
      </c>
      <c r="L580" s="13">
        <f t="shared" si="59"/>
        <v>0</v>
      </c>
      <c r="M580" s="13">
        <f t="shared" si="59"/>
        <v>0</v>
      </c>
      <c r="N580" s="13">
        <f t="shared" si="59"/>
        <v>0</v>
      </c>
      <c r="O580" s="13">
        <f t="shared" si="59"/>
        <v>0</v>
      </c>
      <c r="P580" s="49">
        <f t="shared" si="59"/>
        <v>0</v>
      </c>
      <c r="Q580" s="49">
        <f t="shared" si="55"/>
        <v>33218.79</v>
      </c>
      <c r="R580" s="21">
        <f t="shared" si="56"/>
        <v>23019.71</v>
      </c>
    </row>
    <row r="581" spans="1:18" ht="15" x14ac:dyDescent="0.25">
      <c r="A581" s="1" t="s">
        <v>453</v>
      </c>
      <c r="B581" s="1">
        <v>3</v>
      </c>
      <c r="C581" s="1" t="s">
        <v>457</v>
      </c>
      <c r="D581" s="2" t="s">
        <v>1060</v>
      </c>
      <c r="F581" s="9">
        <v>840</v>
      </c>
      <c r="G581" s="76">
        <v>2.2872079725535042E-2</v>
      </c>
      <c r="H581" s="13">
        <f t="shared" si="58"/>
        <v>4810.63</v>
      </c>
      <c r="I581" s="14"/>
      <c r="K581" s="20">
        <f t="shared" si="57"/>
        <v>2841.53</v>
      </c>
      <c r="L581" s="13">
        <f t="shared" si="59"/>
        <v>0</v>
      </c>
      <c r="M581" s="13">
        <f t="shared" si="59"/>
        <v>0</v>
      </c>
      <c r="N581" s="13">
        <f t="shared" si="59"/>
        <v>0</v>
      </c>
      <c r="O581" s="13">
        <f t="shared" si="59"/>
        <v>0</v>
      </c>
      <c r="P581" s="49">
        <f t="shared" si="59"/>
        <v>0</v>
      </c>
      <c r="Q581" s="49">
        <f t="shared" si="55"/>
        <v>2841.53</v>
      </c>
      <c r="R581" s="21">
        <f t="shared" si="56"/>
        <v>1969.1</v>
      </c>
    </row>
    <row r="582" spans="1:18" ht="15" x14ac:dyDescent="0.25">
      <c r="A582" s="1" t="s">
        <v>453</v>
      </c>
      <c r="B582" s="1">
        <v>3</v>
      </c>
      <c r="C582" s="1" t="s">
        <v>458</v>
      </c>
      <c r="D582" s="2" t="s">
        <v>1061</v>
      </c>
      <c r="F582" s="9">
        <v>306</v>
      </c>
      <c r="G582" s="76">
        <v>8.331971900016338E-3</v>
      </c>
      <c r="H582" s="13">
        <f t="shared" si="58"/>
        <v>1752.44</v>
      </c>
      <c r="I582" s="14"/>
      <c r="K582" s="20">
        <f t="shared" si="57"/>
        <v>1035.1300000000001</v>
      </c>
      <c r="L582" s="13">
        <f t="shared" si="59"/>
        <v>0</v>
      </c>
      <c r="M582" s="13">
        <f t="shared" si="59"/>
        <v>0</v>
      </c>
      <c r="N582" s="13">
        <f t="shared" si="59"/>
        <v>0</v>
      </c>
      <c r="O582" s="13">
        <f t="shared" si="59"/>
        <v>0</v>
      </c>
      <c r="P582" s="49">
        <f t="shared" si="59"/>
        <v>0</v>
      </c>
      <c r="Q582" s="49">
        <f t="shared" si="55"/>
        <v>1035.1300000000001</v>
      </c>
      <c r="R582" s="21">
        <f t="shared" si="56"/>
        <v>717.31</v>
      </c>
    </row>
    <row r="583" spans="1:18" ht="15.75" thickBot="1" x14ac:dyDescent="0.3">
      <c r="D583" s="2" t="s">
        <v>1223</v>
      </c>
      <c r="F583" s="8">
        <v>36726</v>
      </c>
      <c r="G583" s="77">
        <v>1</v>
      </c>
      <c r="H583" s="13">
        <f>SUM(H576:H582)</f>
        <v>210327.41</v>
      </c>
      <c r="I583" s="14"/>
      <c r="K583" s="20">
        <f t="shared" si="57"/>
        <v>124235.59</v>
      </c>
      <c r="L583" s="13">
        <f t="shared" si="59"/>
        <v>0</v>
      </c>
      <c r="M583" s="13">
        <f t="shared" si="59"/>
        <v>0</v>
      </c>
      <c r="N583" s="13">
        <f t="shared" si="59"/>
        <v>0</v>
      </c>
      <c r="O583" s="13">
        <f t="shared" si="59"/>
        <v>0</v>
      </c>
      <c r="P583" s="49">
        <f t="shared" si="59"/>
        <v>0</v>
      </c>
      <c r="Q583" s="49">
        <f t="shared" si="55"/>
        <v>124235.59</v>
      </c>
      <c r="R583" s="21">
        <f t="shared" si="56"/>
        <v>86091.82</v>
      </c>
    </row>
    <row r="584" spans="1:18" ht="15.75" thickTop="1" x14ac:dyDescent="0.25">
      <c r="A584" s="1" t="s">
        <v>19</v>
      </c>
      <c r="D584" s="2" t="s">
        <v>19</v>
      </c>
      <c r="F584" s="9"/>
      <c r="G584" s="76"/>
      <c r="H584" s="13"/>
      <c r="I584" s="14"/>
      <c r="K584" s="20" t="str">
        <f t="shared" si="57"/>
        <v/>
      </c>
      <c r="L584" s="13" t="str">
        <f t="shared" si="59"/>
        <v/>
      </c>
      <c r="M584" s="13" t="str">
        <f t="shared" si="59"/>
        <v/>
      </c>
      <c r="N584" s="13" t="str">
        <f t="shared" si="59"/>
        <v/>
      </c>
      <c r="O584" s="13" t="str">
        <f t="shared" si="59"/>
        <v/>
      </c>
      <c r="P584" s="49" t="str">
        <f t="shared" si="59"/>
        <v/>
      </c>
      <c r="Q584" s="49" t="str">
        <f t="shared" si="55"/>
        <v/>
      </c>
      <c r="R584" s="21" t="str">
        <f t="shared" si="56"/>
        <v/>
      </c>
    </row>
    <row r="585" spans="1:18" ht="15" x14ac:dyDescent="0.25">
      <c r="A585" s="1" t="s">
        <v>460</v>
      </c>
      <c r="B585" s="1">
        <v>1</v>
      </c>
      <c r="C585" s="1" t="s">
        <v>14</v>
      </c>
      <c r="D585" s="2" t="s">
        <v>1063</v>
      </c>
      <c r="F585" s="9">
        <v>11219</v>
      </c>
      <c r="G585" s="76">
        <v>0.45788098930699533</v>
      </c>
      <c r="H585" s="13">
        <f t="shared" si="58"/>
        <v>64250.48</v>
      </c>
      <c r="I585" s="14"/>
      <c r="K585" s="20">
        <f t="shared" si="57"/>
        <v>37951.29</v>
      </c>
      <c r="L585" s="13">
        <f t="shared" si="59"/>
        <v>0</v>
      </c>
      <c r="M585" s="13">
        <f t="shared" si="59"/>
        <v>0</v>
      </c>
      <c r="N585" s="13">
        <f t="shared" si="59"/>
        <v>0</v>
      </c>
      <c r="O585" s="13">
        <f t="shared" si="59"/>
        <v>0</v>
      </c>
      <c r="P585" s="49">
        <f t="shared" si="59"/>
        <v>0</v>
      </c>
      <c r="Q585" s="49">
        <f t="shared" ref="Q585:Q648" si="60">IF(F585="","",SUM(K585:P585))</f>
        <v>37951.29</v>
      </c>
      <c r="R585" s="21">
        <f t="shared" ref="R585:R648" si="61">IFERROR(+H585-Q585,"")</f>
        <v>26299.190000000002</v>
      </c>
    </row>
    <row r="586" spans="1:18" ht="15" x14ac:dyDescent="0.25">
      <c r="A586" s="1" t="s">
        <v>460</v>
      </c>
      <c r="B586" s="1">
        <v>3</v>
      </c>
      <c r="C586" s="1" t="s">
        <v>122</v>
      </c>
      <c r="D586" s="2" t="s">
        <v>726</v>
      </c>
      <c r="E586" s="1" t="s">
        <v>614</v>
      </c>
      <c r="F586" s="9">
        <v>187</v>
      </c>
      <c r="G586" s="76">
        <v>7.6320300383642152E-3</v>
      </c>
      <c r="H586" s="13">
        <f t="shared" si="58"/>
        <v>1070.94</v>
      </c>
      <c r="I586" s="14"/>
      <c r="K586" s="20">
        <f t="shared" ref="K586:K649" si="62">IF(D586="","",ROUND(+$K$5*F586/$F$5,2))</f>
        <v>632.58000000000004</v>
      </c>
      <c r="L586" s="13">
        <f t="shared" ref="L586:P636" si="63">IF($D586="","",ROUND(+L$5*$F586/$F$5,2))</f>
        <v>0</v>
      </c>
      <c r="M586" s="13">
        <f t="shared" si="63"/>
        <v>0</v>
      </c>
      <c r="N586" s="13">
        <f t="shared" si="63"/>
        <v>0</v>
      </c>
      <c r="O586" s="13">
        <f t="shared" si="63"/>
        <v>0</v>
      </c>
      <c r="P586" s="49">
        <f t="shared" si="63"/>
        <v>0</v>
      </c>
      <c r="Q586" s="49">
        <f t="shared" si="60"/>
        <v>632.58000000000004</v>
      </c>
      <c r="R586" s="21">
        <f t="shared" si="61"/>
        <v>438.36</v>
      </c>
    </row>
    <row r="587" spans="1:18" ht="15" x14ac:dyDescent="0.25">
      <c r="A587" s="1" t="s">
        <v>460</v>
      </c>
      <c r="B587" s="1">
        <v>3</v>
      </c>
      <c r="C587" s="1" t="s">
        <v>463</v>
      </c>
      <c r="D587" s="2" t="s">
        <v>1066</v>
      </c>
      <c r="F587" s="9">
        <v>1270</v>
      </c>
      <c r="G587" s="76">
        <v>5.1832503469104563E-2</v>
      </c>
      <c r="H587" s="13">
        <f t="shared" si="58"/>
        <v>7273.21</v>
      </c>
      <c r="I587" s="14"/>
      <c r="K587" s="20">
        <f t="shared" si="62"/>
        <v>4296.12</v>
      </c>
      <c r="L587" s="13">
        <f t="shared" si="63"/>
        <v>0</v>
      </c>
      <c r="M587" s="13">
        <f t="shared" si="63"/>
        <v>0</v>
      </c>
      <c r="N587" s="13">
        <f t="shared" si="63"/>
        <v>0</v>
      </c>
      <c r="O587" s="13">
        <f t="shared" si="63"/>
        <v>0</v>
      </c>
      <c r="P587" s="49">
        <f t="shared" si="63"/>
        <v>0</v>
      </c>
      <c r="Q587" s="49">
        <f t="shared" si="60"/>
        <v>4296.12</v>
      </c>
      <c r="R587" s="21">
        <f t="shared" si="61"/>
        <v>2977.09</v>
      </c>
    </row>
    <row r="588" spans="1:18" ht="15" x14ac:dyDescent="0.25">
      <c r="A588" s="1" t="s">
        <v>460</v>
      </c>
      <c r="B588" s="1">
        <v>3</v>
      </c>
      <c r="C588" s="1" t="s">
        <v>464</v>
      </c>
      <c r="D588" s="2" t="s">
        <v>1067</v>
      </c>
      <c r="F588" s="9">
        <v>221</v>
      </c>
      <c r="G588" s="76">
        <v>9.0196718635213446E-3</v>
      </c>
      <c r="H588" s="13">
        <f t="shared" ref="H588:H651" si="64">ROUND(F588/$F$5*$H$5,2)</f>
        <v>1265.6500000000001</v>
      </c>
      <c r="I588" s="14"/>
      <c r="K588" s="20">
        <f t="shared" si="62"/>
        <v>747.59</v>
      </c>
      <c r="L588" s="13">
        <f t="shared" si="63"/>
        <v>0</v>
      </c>
      <c r="M588" s="13">
        <f t="shared" si="63"/>
        <v>0</v>
      </c>
      <c r="N588" s="13">
        <f t="shared" si="63"/>
        <v>0</v>
      </c>
      <c r="O588" s="13">
        <f t="shared" si="63"/>
        <v>0</v>
      </c>
      <c r="P588" s="49">
        <f t="shared" si="63"/>
        <v>0</v>
      </c>
      <c r="Q588" s="49">
        <f t="shared" si="60"/>
        <v>747.59</v>
      </c>
      <c r="R588" s="21">
        <f t="shared" si="61"/>
        <v>518.06000000000006</v>
      </c>
    </row>
    <row r="589" spans="1:18" ht="15" x14ac:dyDescent="0.25">
      <c r="A589" s="1" t="s">
        <v>460</v>
      </c>
      <c r="B589" s="1">
        <v>3</v>
      </c>
      <c r="C589" s="1" t="s">
        <v>465</v>
      </c>
      <c r="D589" s="2" t="s">
        <v>1068</v>
      </c>
      <c r="F589" s="9">
        <v>954</v>
      </c>
      <c r="G589" s="76">
        <v>3.8935597094114767E-2</v>
      </c>
      <c r="H589" s="13">
        <f t="shared" si="64"/>
        <v>5463.5</v>
      </c>
      <c r="I589" s="14"/>
      <c r="K589" s="20">
        <f t="shared" si="62"/>
        <v>3227.16</v>
      </c>
      <c r="L589" s="13">
        <f t="shared" si="63"/>
        <v>0</v>
      </c>
      <c r="M589" s="13">
        <f t="shared" si="63"/>
        <v>0</v>
      </c>
      <c r="N589" s="13">
        <f t="shared" si="63"/>
        <v>0</v>
      </c>
      <c r="O589" s="13">
        <f t="shared" si="63"/>
        <v>0</v>
      </c>
      <c r="P589" s="49">
        <f t="shared" si="63"/>
        <v>0</v>
      </c>
      <c r="Q589" s="49">
        <f t="shared" si="60"/>
        <v>3227.16</v>
      </c>
      <c r="R589" s="21">
        <f t="shared" si="61"/>
        <v>2236.34</v>
      </c>
    </row>
    <row r="590" spans="1:18" ht="15" x14ac:dyDescent="0.25">
      <c r="A590" s="1" t="s">
        <v>460</v>
      </c>
      <c r="B590" s="1">
        <v>3</v>
      </c>
      <c r="C590" s="1" t="s">
        <v>466</v>
      </c>
      <c r="D590" s="2" t="s">
        <v>1069</v>
      </c>
      <c r="F590" s="9">
        <v>157</v>
      </c>
      <c r="G590" s="76">
        <v>6.4076401926373358E-3</v>
      </c>
      <c r="H590" s="13">
        <f t="shared" si="64"/>
        <v>899.13</v>
      </c>
      <c r="I590" s="14"/>
      <c r="K590" s="20">
        <f t="shared" si="62"/>
        <v>531.09</v>
      </c>
      <c r="L590" s="13">
        <f t="shared" si="63"/>
        <v>0</v>
      </c>
      <c r="M590" s="13">
        <f t="shared" si="63"/>
        <v>0</v>
      </c>
      <c r="N590" s="13">
        <f t="shared" si="63"/>
        <v>0</v>
      </c>
      <c r="O590" s="13">
        <f t="shared" si="63"/>
        <v>0</v>
      </c>
      <c r="P590" s="49">
        <f t="shared" si="63"/>
        <v>0</v>
      </c>
      <c r="Q590" s="49">
        <f t="shared" si="60"/>
        <v>531.09</v>
      </c>
      <c r="R590" s="21">
        <f t="shared" si="61"/>
        <v>368.03999999999996</v>
      </c>
    </row>
    <row r="591" spans="1:18" ht="15" x14ac:dyDescent="0.25">
      <c r="A591" s="1" t="s">
        <v>460</v>
      </c>
      <c r="B591" s="1">
        <v>3</v>
      </c>
      <c r="C591" s="1" t="s">
        <v>467</v>
      </c>
      <c r="D591" s="2" t="s">
        <v>1070</v>
      </c>
      <c r="F591" s="9">
        <v>1278</v>
      </c>
      <c r="G591" s="76">
        <v>5.2159007427965066E-2</v>
      </c>
      <c r="H591" s="13">
        <f t="shared" si="64"/>
        <v>7319.02</v>
      </c>
      <c r="I591" s="14"/>
      <c r="K591" s="20">
        <f t="shared" si="62"/>
        <v>4323.18</v>
      </c>
      <c r="L591" s="13">
        <f t="shared" si="63"/>
        <v>0</v>
      </c>
      <c r="M591" s="13">
        <f t="shared" si="63"/>
        <v>0</v>
      </c>
      <c r="N591" s="13">
        <f t="shared" si="63"/>
        <v>0</v>
      </c>
      <c r="O591" s="13">
        <f t="shared" si="63"/>
        <v>0</v>
      </c>
      <c r="P591" s="49">
        <f t="shared" si="63"/>
        <v>0</v>
      </c>
      <c r="Q591" s="49">
        <f t="shared" si="60"/>
        <v>4323.18</v>
      </c>
      <c r="R591" s="21">
        <f t="shared" si="61"/>
        <v>2995.84</v>
      </c>
    </row>
    <row r="592" spans="1:18" ht="15" x14ac:dyDescent="0.25">
      <c r="A592" s="1" t="s">
        <v>460</v>
      </c>
      <c r="B592" s="1">
        <v>3</v>
      </c>
      <c r="C592" s="1" t="s">
        <v>468</v>
      </c>
      <c r="D592" s="2" t="s">
        <v>1071</v>
      </c>
      <c r="F592" s="9">
        <v>688</v>
      </c>
      <c r="G592" s="76">
        <v>2.80793404620031E-2</v>
      </c>
      <c r="H592" s="13">
        <f t="shared" si="64"/>
        <v>3940.13</v>
      </c>
      <c r="I592" s="14"/>
      <c r="K592" s="20">
        <f t="shared" si="62"/>
        <v>2327.35</v>
      </c>
      <c r="L592" s="13">
        <f t="shared" si="63"/>
        <v>0</v>
      </c>
      <c r="M592" s="13">
        <f t="shared" si="63"/>
        <v>0</v>
      </c>
      <c r="N592" s="13">
        <f t="shared" si="63"/>
        <v>0</v>
      </c>
      <c r="O592" s="13">
        <f t="shared" si="63"/>
        <v>0</v>
      </c>
      <c r="P592" s="49">
        <f t="shared" si="63"/>
        <v>0</v>
      </c>
      <c r="Q592" s="49">
        <f t="shared" si="60"/>
        <v>2327.35</v>
      </c>
      <c r="R592" s="21">
        <f t="shared" si="61"/>
        <v>1612.7800000000002</v>
      </c>
    </row>
    <row r="593" spans="1:18" ht="15" x14ac:dyDescent="0.25">
      <c r="A593" s="1" t="s">
        <v>460</v>
      </c>
      <c r="B593" s="1">
        <v>3</v>
      </c>
      <c r="C593" s="1" t="s">
        <v>469</v>
      </c>
      <c r="D593" s="2" t="s">
        <v>1072</v>
      </c>
      <c r="F593" s="9">
        <v>231</v>
      </c>
      <c r="G593" s="76">
        <v>9.4278018120969708E-3</v>
      </c>
      <c r="H593" s="13">
        <f t="shared" si="64"/>
        <v>1322.92</v>
      </c>
      <c r="I593" s="14"/>
      <c r="K593" s="20">
        <f t="shared" si="62"/>
        <v>781.42</v>
      </c>
      <c r="L593" s="13">
        <f t="shared" si="63"/>
        <v>0</v>
      </c>
      <c r="M593" s="13">
        <f t="shared" si="63"/>
        <v>0</v>
      </c>
      <c r="N593" s="13">
        <f t="shared" si="63"/>
        <v>0</v>
      </c>
      <c r="O593" s="13">
        <f t="shared" si="63"/>
        <v>0</v>
      </c>
      <c r="P593" s="49">
        <f t="shared" si="63"/>
        <v>0</v>
      </c>
      <c r="Q593" s="49">
        <f t="shared" si="60"/>
        <v>781.42</v>
      </c>
      <c r="R593" s="21">
        <f t="shared" si="61"/>
        <v>541.50000000000011</v>
      </c>
    </row>
    <row r="594" spans="1:18" ht="15" x14ac:dyDescent="0.25">
      <c r="A594" s="1" t="s">
        <v>460</v>
      </c>
      <c r="B594" s="1">
        <v>3</v>
      </c>
      <c r="C594" s="1" t="s">
        <v>462</v>
      </c>
      <c r="D594" s="2" t="s">
        <v>1065</v>
      </c>
      <c r="F594" s="9">
        <v>3454</v>
      </c>
      <c r="G594" s="76">
        <v>0.14096808423802137</v>
      </c>
      <c r="H594" s="13">
        <f t="shared" si="64"/>
        <v>19780.830000000002</v>
      </c>
      <c r="I594" s="14"/>
      <c r="K594" s="20">
        <f t="shared" si="62"/>
        <v>11684.09</v>
      </c>
      <c r="L594" s="13">
        <f t="shared" si="63"/>
        <v>0</v>
      </c>
      <c r="M594" s="13">
        <f t="shared" si="63"/>
        <v>0</v>
      </c>
      <c r="N594" s="13">
        <f t="shared" si="63"/>
        <v>0</v>
      </c>
      <c r="O594" s="13">
        <f t="shared" si="63"/>
        <v>0</v>
      </c>
      <c r="P594" s="49">
        <f t="shared" si="63"/>
        <v>0</v>
      </c>
      <c r="Q594" s="49">
        <f t="shared" si="60"/>
        <v>11684.09</v>
      </c>
      <c r="R594" s="21">
        <f t="shared" si="61"/>
        <v>8096.7400000000016</v>
      </c>
    </row>
    <row r="595" spans="1:18" ht="15" x14ac:dyDescent="0.25">
      <c r="A595" s="1" t="s">
        <v>460</v>
      </c>
      <c r="B595" s="1">
        <v>3</v>
      </c>
      <c r="C595" s="1" t="s">
        <v>461</v>
      </c>
      <c r="D595" s="2" t="s">
        <v>1064</v>
      </c>
      <c r="F595" s="9">
        <v>4843</v>
      </c>
      <c r="G595" s="76">
        <v>0.19765733409517591</v>
      </c>
      <c r="H595" s="13">
        <f t="shared" si="64"/>
        <v>27735.54</v>
      </c>
      <c r="I595" s="14"/>
      <c r="K595" s="20">
        <f t="shared" si="62"/>
        <v>16382.75</v>
      </c>
      <c r="L595" s="13">
        <f t="shared" si="63"/>
        <v>0</v>
      </c>
      <c r="M595" s="13">
        <f t="shared" si="63"/>
        <v>0</v>
      </c>
      <c r="N595" s="13">
        <f t="shared" si="63"/>
        <v>0</v>
      </c>
      <c r="O595" s="13">
        <f t="shared" si="63"/>
        <v>0</v>
      </c>
      <c r="P595" s="49">
        <f t="shared" si="63"/>
        <v>0</v>
      </c>
      <c r="Q595" s="49">
        <f t="shared" si="60"/>
        <v>16382.75</v>
      </c>
      <c r="R595" s="21">
        <f t="shared" si="61"/>
        <v>11352.79</v>
      </c>
    </row>
    <row r="596" spans="1:18" ht="15.75" thickBot="1" x14ac:dyDescent="0.3">
      <c r="D596" s="2" t="s">
        <v>1223</v>
      </c>
      <c r="F596" s="8">
        <v>24502</v>
      </c>
      <c r="G596" s="77">
        <v>1</v>
      </c>
      <c r="H596" s="13">
        <f>SUM(H585:H595)</f>
        <v>140321.35</v>
      </c>
      <c r="I596" s="14"/>
      <c r="K596" s="20">
        <f t="shared" si="62"/>
        <v>82884.61</v>
      </c>
      <c r="L596" s="13">
        <f t="shared" si="63"/>
        <v>0</v>
      </c>
      <c r="M596" s="13">
        <f t="shared" si="63"/>
        <v>0</v>
      </c>
      <c r="N596" s="13">
        <f t="shared" si="63"/>
        <v>0</v>
      </c>
      <c r="O596" s="13">
        <f t="shared" si="63"/>
        <v>0</v>
      </c>
      <c r="P596" s="49">
        <f t="shared" si="63"/>
        <v>0</v>
      </c>
      <c r="Q596" s="49">
        <f t="shared" si="60"/>
        <v>82884.61</v>
      </c>
      <c r="R596" s="21">
        <f t="shared" si="61"/>
        <v>57436.740000000005</v>
      </c>
    </row>
    <row r="597" spans="1:18" ht="15.75" thickTop="1" x14ac:dyDescent="0.25">
      <c r="A597" s="1" t="s">
        <v>19</v>
      </c>
      <c r="D597" s="2" t="s">
        <v>19</v>
      </c>
      <c r="F597" s="9"/>
      <c r="G597" s="76"/>
      <c r="H597" s="13"/>
      <c r="I597" s="14"/>
      <c r="K597" s="20" t="str">
        <f t="shared" si="62"/>
        <v/>
      </c>
      <c r="L597" s="13" t="str">
        <f t="shared" si="63"/>
        <v/>
      </c>
      <c r="M597" s="13" t="str">
        <f t="shared" si="63"/>
        <v/>
      </c>
      <c r="N597" s="13" t="str">
        <f t="shared" si="63"/>
        <v/>
      </c>
      <c r="O597" s="13" t="str">
        <f t="shared" si="63"/>
        <v/>
      </c>
      <c r="P597" s="49" t="str">
        <f t="shared" si="63"/>
        <v/>
      </c>
      <c r="Q597" s="49" t="str">
        <f t="shared" si="60"/>
        <v/>
      </c>
      <c r="R597" s="21" t="str">
        <f t="shared" si="61"/>
        <v/>
      </c>
    </row>
    <row r="598" spans="1:18" ht="15" x14ac:dyDescent="0.25">
      <c r="A598" s="1" t="s">
        <v>470</v>
      </c>
      <c r="B598" s="1">
        <v>1</v>
      </c>
      <c r="C598" s="1" t="s">
        <v>14</v>
      </c>
      <c r="D598" s="2" t="s">
        <v>1073</v>
      </c>
      <c r="F598" s="9">
        <v>16566</v>
      </c>
      <c r="G598" s="76">
        <v>0.57133988618727372</v>
      </c>
      <c r="H598" s="13">
        <f t="shared" si="64"/>
        <v>94872.4</v>
      </c>
      <c r="I598" s="14"/>
      <c r="K598" s="20">
        <f t="shared" si="62"/>
        <v>56038.96</v>
      </c>
      <c r="L598" s="13">
        <f t="shared" si="63"/>
        <v>0</v>
      </c>
      <c r="M598" s="13">
        <f t="shared" si="63"/>
        <v>0</v>
      </c>
      <c r="N598" s="13">
        <f t="shared" si="63"/>
        <v>0</v>
      </c>
      <c r="O598" s="13">
        <f t="shared" si="63"/>
        <v>0</v>
      </c>
      <c r="P598" s="49">
        <f t="shared" si="63"/>
        <v>0</v>
      </c>
      <c r="Q598" s="49">
        <f t="shared" si="60"/>
        <v>56038.96</v>
      </c>
      <c r="R598" s="21">
        <f t="shared" si="61"/>
        <v>38833.439999999995</v>
      </c>
    </row>
    <row r="599" spans="1:18" ht="15" x14ac:dyDescent="0.25">
      <c r="A599" s="1" t="s">
        <v>470</v>
      </c>
      <c r="B599" s="1">
        <v>3</v>
      </c>
      <c r="C599" s="1" t="s">
        <v>471</v>
      </c>
      <c r="D599" s="2" t="s">
        <v>765</v>
      </c>
      <c r="E599" s="1" t="s">
        <v>614</v>
      </c>
      <c r="F599" s="9">
        <v>5268</v>
      </c>
      <c r="G599" s="76">
        <v>0.18168649767201242</v>
      </c>
      <c r="H599" s="13">
        <f t="shared" si="64"/>
        <v>30169.49</v>
      </c>
      <c r="I599" s="14"/>
      <c r="K599" s="20">
        <f t="shared" si="62"/>
        <v>17820.43</v>
      </c>
      <c r="L599" s="13">
        <f t="shared" si="63"/>
        <v>0</v>
      </c>
      <c r="M599" s="13">
        <f t="shared" si="63"/>
        <v>0</v>
      </c>
      <c r="N599" s="13">
        <f t="shared" si="63"/>
        <v>0</v>
      </c>
      <c r="O599" s="13">
        <f t="shared" si="63"/>
        <v>0</v>
      </c>
      <c r="P599" s="49">
        <f t="shared" si="63"/>
        <v>0</v>
      </c>
      <c r="Q599" s="49">
        <f t="shared" si="60"/>
        <v>17820.43</v>
      </c>
      <c r="R599" s="21">
        <f t="shared" si="61"/>
        <v>12349.060000000001</v>
      </c>
    </row>
    <row r="600" spans="1:18" ht="15" x14ac:dyDescent="0.25">
      <c r="A600" s="1" t="s">
        <v>470</v>
      </c>
      <c r="B600" s="1">
        <v>3</v>
      </c>
      <c r="C600" s="1" t="s">
        <v>477</v>
      </c>
      <c r="D600" s="2" t="s">
        <v>1079</v>
      </c>
      <c r="F600" s="9">
        <v>417</v>
      </c>
      <c r="G600" s="76">
        <v>1.438178996378686E-2</v>
      </c>
      <c r="H600" s="13">
        <f t="shared" si="64"/>
        <v>2388.13</v>
      </c>
      <c r="I600" s="14"/>
      <c r="K600" s="20">
        <f t="shared" si="62"/>
        <v>1410.61</v>
      </c>
      <c r="L600" s="13">
        <f t="shared" si="63"/>
        <v>0</v>
      </c>
      <c r="M600" s="13">
        <f t="shared" si="63"/>
        <v>0</v>
      </c>
      <c r="N600" s="13">
        <f t="shared" si="63"/>
        <v>0</v>
      </c>
      <c r="O600" s="13">
        <f t="shared" si="63"/>
        <v>0</v>
      </c>
      <c r="P600" s="49">
        <f t="shared" si="63"/>
        <v>0</v>
      </c>
      <c r="Q600" s="49">
        <f t="shared" si="60"/>
        <v>1410.61</v>
      </c>
      <c r="R600" s="21">
        <f t="shared" si="61"/>
        <v>977.52000000000021</v>
      </c>
    </row>
    <row r="601" spans="1:18" ht="15" x14ac:dyDescent="0.25">
      <c r="A601" s="1" t="s">
        <v>470</v>
      </c>
      <c r="B601" s="1">
        <v>3</v>
      </c>
      <c r="C601" s="1" t="s">
        <v>472</v>
      </c>
      <c r="D601" s="2" t="s">
        <v>1074</v>
      </c>
      <c r="F601" s="9">
        <v>1823</v>
      </c>
      <c r="G601" s="76">
        <v>6.2872909122262455E-2</v>
      </c>
      <c r="H601" s="13">
        <f t="shared" si="64"/>
        <v>10440.200000000001</v>
      </c>
      <c r="I601" s="14"/>
      <c r="K601" s="20">
        <f t="shared" si="62"/>
        <v>6166.79</v>
      </c>
      <c r="L601" s="13">
        <f t="shared" si="63"/>
        <v>0</v>
      </c>
      <c r="M601" s="13">
        <f t="shared" si="63"/>
        <v>0</v>
      </c>
      <c r="N601" s="13">
        <f t="shared" si="63"/>
        <v>0</v>
      </c>
      <c r="O601" s="13">
        <f t="shared" si="63"/>
        <v>0</v>
      </c>
      <c r="P601" s="49">
        <f t="shared" si="63"/>
        <v>0</v>
      </c>
      <c r="Q601" s="49">
        <f t="shared" si="60"/>
        <v>6166.79</v>
      </c>
      <c r="R601" s="21">
        <f t="shared" si="61"/>
        <v>4273.4100000000008</v>
      </c>
    </row>
    <row r="602" spans="1:18" ht="15" x14ac:dyDescent="0.25">
      <c r="A602" s="1" t="s">
        <v>470</v>
      </c>
      <c r="B602" s="1">
        <v>3</v>
      </c>
      <c r="C602" s="1" t="s">
        <v>473</v>
      </c>
      <c r="D602" s="2" t="s">
        <v>1075</v>
      </c>
      <c r="F602" s="9">
        <v>236</v>
      </c>
      <c r="G602" s="76">
        <v>8.1393343679944819E-3</v>
      </c>
      <c r="H602" s="13">
        <f t="shared" si="64"/>
        <v>1351.56</v>
      </c>
      <c r="I602" s="14"/>
      <c r="K602" s="20">
        <f t="shared" si="62"/>
        <v>798.33</v>
      </c>
      <c r="L602" s="13">
        <f t="shared" si="63"/>
        <v>0</v>
      </c>
      <c r="M602" s="13">
        <f t="shared" si="63"/>
        <v>0</v>
      </c>
      <c r="N602" s="13">
        <f t="shared" si="63"/>
        <v>0</v>
      </c>
      <c r="O602" s="13">
        <f t="shared" si="63"/>
        <v>0</v>
      </c>
      <c r="P602" s="49">
        <f t="shared" si="63"/>
        <v>0</v>
      </c>
      <c r="Q602" s="49">
        <f t="shared" si="60"/>
        <v>798.33</v>
      </c>
      <c r="R602" s="21">
        <f t="shared" si="61"/>
        <v>553.2299999999999</v>
      </c>
    </row>
    <row r="603" spans="1:18" ht="15" x14ac:dyDescent="0.25">
      <c r="A603" s="1" t="s">
        <v>470</v>
      </c>
      <c r="B603" s="1">
        <v>3</v>
      </c>
      <c r="C603" s="1" t="s">
        <v>474</v>
      </c>
      <c r="D603" s="2" t="s">
        <v>1076</v>
      </c>
      <c r="F603" s="9">
        <v>1587</v>
      </c>
      <c r="G603" s="76">
        <v>5.4733574754267975E-2</v>
      </c>
      <c r="H603" s="13">
        <f t="shared" si="64"/>
        <v>9088.65</v>
      </c>
      <c r="I603" s="14"/>
      <c r="K603" s="20">
        <f t="shared" si="62"/>
        <v>5368.45</v>
      </c>
      <c r="L603" s="13">
        <f t="shared" si="63"/>
        <v>0</v>
      </c>
      <c r="M603" s="13">
        <f t="shared" si="63"/>
        <v>0</v>
      </c>
      <c r="N603" s="13">
        <f t="shared" si="63"/>
        <v>0</v>
      </c>
      <c r="O603" s="13">
        <f t="shared" si="63"/>
        <v>0</v>
      </c>
      <c r="P603" s="49">
        <f t="shared" si="63"/>
        <v>0</v>
      </c>
      <c r="Q603" s="49">
        <f t="shared" si="60"/>
        <v>5368.45</v>
      </c>
      <c r="R603" s="21">
        <f t="shared" si="61"/>
        <v>3720.2</v>
      </c>
    </row>
    <row r="604" spans="1:18" ht="15" x14ac:dyDescent="0.25">
      <c r="A604" s="1" t="s">
        <v>470</v>
      </c>
      <c r="B604" s="1">
        <v>3</v>
      </c>
      <c r="C604" s="1" t="s">
        <v>475</v>
      </c>
      <c r="D604" s="2" t="s">
        <v>1077</v>
      </c>
      <c r="F604" s="9">
        <v>914</v>
      </c>
      <c r="G604" s="76">
        <v>3.1522676323504049E-2</v>
      </c>
      <c r="H604" s="13">
        <f t="shared" si="64"/>
        <v>5234.42</v>
      </c>
      <c r="I604" s="14"/>
      <c r="K604" s="20">
        <f t="shared" si="62"/>
        <v>3091.85</v>
      </c>
      <c r="L604" s="13">
        <f t="shared" si="63"/>
        <v>0</v>
      </c>
      <c r="M604" s="13">
        <f t="shared" si="63"/>
        <v>0</v>
      </c>
      <c r="N604" s="13">
        <f t="shared" si="63"/>
        <v>0</v>
      </c>
      <c r="O604" s="13">
        <f t="shared" si="63"/>
        <v>0</v>
      </c>
      <c r="P604" s="49">
        <f t="shared" si="63"/>
        <v>0</v>
      </c>
      <c r="Q604" s="49">
        <f t="shared" si="60"/>
        <v>3091.85</v>
      </c>
      <c r="R604" s="21">
        <f t="shared" si="61"/>
        <v>2142.5700000000002</v>
      </c>
    </row>
    <row r="605" spans="1:18" ht="15" x14ac:dyDescent="0.25">
      <c r="A605" s="1" t="s">
        <v>470</v>
      </c>
      <c r="B605" s="1">
        <v>3</v>
      </c>
      <c r="C605" s="1" t="s">
        <v>476</v>
      </c>
      <c r="D605" s="2" t="s">
        <v>1078</v>
      </c>
      <c r="F605" s="9">
        <v>2184</v>
      </c>
      <c r="G605" s="76">
        <v>7.5323331608898092E-2</v>
      </c>
      <c r="H605" s="13">
        <f t="shared" si="64"/>
        <v>12507.63</v>
      </c>
      <c r="I605" s="14"/>
      <c r="K605" s="20">
        <f t="shared" si="62"/>
        <v>7387.97</v>
      </c>
      <c r="L605" s="13">
        <f t="shared" si="63"/>
        <v>0</v>
      </c>
      <c r="M605" s="13">
        <f t="shared" si="63"/>
        <v>0</v>
      </c>
      <c r="N605" s="13">
        <f t="shared" si="63"/>
        <v>0</v>
      </c>
      <c r="O605" s="13">
        <f t="shared" si="63"/>
        <v>0</v>
      </c>
      <c r="P605" s="49">
        <f t="shared" si="63"/>
        <v>0</v>
      </c>
      <c r="Q605" s="49">
        <f t="shared" si="60"/>
        <v>7387.97</v>
      </c>
      <c r="R605" s="21">
        <f t="shared" si="61"/>
        <v>5119.6599999999989</v>
      </c>
    </row>
    <row r="606" spans="1:18" ht="15.75" thickBot="1" x14ac:dyDescent="0.3">
      <c r="D606" s="2" t="s">
        <v>1223</v>
      </c>
      <c r="F606" s="8">
        <v>28995</v>
      </c>
      <c r="G606" s="77">
        <v>1</v>
      </c>
      <c r="H606" s="13">
        <f>SUM(H598:H605)</f>
        <v>166052.48000000001</v>
      </c>
      <c r="I606" s="14"/>
      <c r="K606" s="20">
        <f t="shared" si="62"/>
        <v>98083.4</v>
      </c>
      <c r="L606" s="13">
        <f t="shared" si="63"/>
        <v>0</v>
      </c>
      <c r="M606" s="13">
        <f t="shared" si="63"/>
        <v>0</v>
      </c>
      <c r="N606" s="13">
        <f t="shared" si="63"/>
        <v>0</v>
      </c>
      <c r="O606" s="13">
        <f t="shared" si="63"/>
        <v>0</v>
      </c>
      <c r="P606" s="49">
        <f t="shared" si="63"/>
        <v>0</v>
      </c>
      <c r="Q606" s="49">
        <f t="shared" si="60"/>
        <v>98083.4</v>
      </c>
      <c r="R606" s="21">
        <f t="shared" si="61"/>
        <v>67969.080000000016</v>
      </c>
    </row>
    <row r="607" spans="1:18" ht="15.75" thickTop="1" x14ac:dyDescent="0.25">
      <c r="A607" s="1" t="s">
        <v>19</v>
      </c>
      <c r="D607" s="2" t="s">
        <v>19</v>
      </c>
      <c r="F607" s="9"/>
      <c r="G607" s="76"/>
      <c r="H607" s="13"/>
      <c r="I607" s="14"/>
      <c r="K607" s="20" t="str">
        <f t="shared" si="62"/>
        <v/>
      </c>
      <c r="L607" s="13" t="str">
        <f t="shared" si="63"/>
        <v/>
      </c>
      <c r="M607" s="13" t="str">
        <f t="shared" si="63"/>
        <v/>
      </c>
      <c r="N607" s="13" t="str">
        <f t="shared" si="63"/>
        <v/>
      </c>
      <c r="O607" s="13" t="str">
        <f t="shared" si="63"/>
        <v/>
      </c>
      <c r="P607" s="49" t="str">
        <f t="shared" si="63"/>
        <v/>
      </c>
      <c r="Q607" s="49" t="str">
        <f t="shared" si="60"/>
        <v/>
      </c>
      <c r="R607" s="21" t="str">
        <f t="shared" si="61"/>
        <v/>
      </c>
    </row>
    <row r="608" spans="1:18" ht="15" x14ac:dyDescent="0.25">
      <c r="A608" s="1" t="s">
        <v>478</v>
      </c>
      <c r="B608" s="1">
        <v>1</v>
      </c>
      <c r="C608" s="1" t="s">
        <v>14</v>
      </c>
      <c r="D608" s="2" t="s">
        <v>1080</v>
      </c>
      <c r="F608" s="9">
        <v>9453</v>
      </c>
      <c r="G608" s="76">
        <v>0.56429083094555876</v>
      </c>
      <c r="H608" s="13">
        <f t="shared" si="64"/>
        <v>54136.71</v>
      </c>
      <c r="I608" s="14"/>
      <c r="K608" s="20">
        <f t="shared" si="62"/>
        <v>31977.32</v>
      </c>
      <c r="L608" s="13">
        <f t="shared" si="63"/>
        <v>0</v>
      </c>
      <c r="M608" s="13">
        <f t="shared" si="63"/>
        <v>0</v>
      </c>
      <c r="N608" s="13">
        <f t="shared" si="63"/>
        <v>0</v>
      </c>
      <c r="O608" s="13">
        <f t="shared" si="63"/>
        <v>0</v>
      </c>
      <c r="P608" s="49">
        <f t="shared" si="63"/>
        <v>0</v>
      </c>
      <c r="Q608" s="49">
        <f t="shared" si="60"/>
        <v>31977.32</v>
      </c>
      <c r="R608" s="21">
        <f t="shared" si="61"/>
        <v>22159.39</v>
      </c>
    </row>
    <row r="609" spans="1:18" ht="15" x14ac:dyDescent="0.25">
      <c r="A609" s="1" t="s">
        <v>478</v>
      </c>
      <c r="B609" s="1">
        <v>3</v>
      </c>
      <c r="C609" s="1" t="s">
        <v>480</v>
      </c>
      <c r="D609" s="2" t="s">
        <v>1082</v>
      </c>
      <c r="F609" s="9">
        <v>918</v>
      </c>
      <c r="G609" s="76">
        <v>5.4799426934097423E-2</v>
      </c>
      <c r="H609" s="13">
        <f t="shared" si="64"/>
        <v>5257.33</v>
      </c>
      <c r="I609" s="14"/>
      <c r="K609" s="20">
        <f t="shared" si="62"/>
        <v>3105.38</v>
      </c>
      <c r="L609" s="13">
        <f t="shared" si="63"/>
        <v>0</v>
      </c>
      <c r="M609" s="13">
        <f t="shared" si="63"/>
        <v>0</v>
      </c>
      <c r="N609" s="13">
        <f t="shared" si="63"/>
        <v>0</v>
      </c>
      <c r="O609" s="13">
        <f t="shared" si="63"/>
        <v>0</v>
      </c>
      <c r="P609" s="49">
        <f t="shared" si="63"/>
        <v>0</v>
      </c>
      <c r="Q609" s="49">
        <f t="shared" si="60"/>
        <v>3105.38</v>
      </c>
      <c r="R609" s="21">
        <f t="shared" si="61"/>
        <v>2151.9499999999998</v>
      </c>
    </row>
    <row r="610" spans="1:18" ht="15" x14ac:dyDescent="0.25">
      <c r="A610" s="1" t="s">
        <v>478</v>
      </c>
      <c r="B610" s="1">
        <v>3</v>
      </c>
      <c r="C610" s="1" t="s">
        <v>481</v>
      </c>
      <c r="D610" s="2" t="s">
        <v>750</v>
      </c>
      <c r="E610" s="1" t="s">
        <v>614</v>
      </c>
      <c r="F610" s="9">
        <v>173</v>
      </c>
      <c r="G610" s="76">
        <v>1.0327125119388729E-2</v>
      </c>
      <c r="H610" s="13">
        <f t="shared" si="64"/>
        <v>990.76</v>
      </c>
      <c r="I610" s="14"/>
      <c r="K610" s="20">
        <f t="shared" si="62"/>
        <v>585.22</v>
      </c>
      <c r="L610" s="13">
        <f t="shared" si="63"/>
        <v>0</v>
      </c>
      <c r="M610" s="13">
        <f t="shared" si="63"/>
        <v>0</v>
      </c>
      <c r="N610" s="13">
        <f t="shared" si="63"/>
        <v>0</v>
      </c>
      <c r="O610" s="13">
        <f t="shared" si="63"/>
        <v>0</v>
      </c>
      <c r="P610" s="49">
        <f t="shared" si="63"/>
        <v>0</v>
      </c>
      <c r="Q610" s="49">
        <f t="shared" si="60"/>
        <v>585.22</v>
      </c>
      <c r="R610" s="21">
        <f t="shared" si="61"/>
        <v>405.53999999999996</v>
      </c>
    </row>
    <row r="611" spans="1:18" ht="15" x14ac:dyDescent="0.25">
      <c r="A611" s="1" t="s">
        <v>478</v>
      </c>
      <c r="B611" s="1">
        <v>3</v>
      </c>
      <c r="C611" s="1" t="s">
        <v>479</v>
      </c>
      <c r="D611" s="2" t="s">
        <v>1081</v>
      </c>
      <c r="F611" s="9">
        <v>6208</v>
      </c>
      <c r="G611" s="76">
        <v>0.37058261700095513</v>
      </c>
      <c r="H611" s="13">
        <f t="shared" si="64"/>
        <v>35552.81</v>
      </c>
      <c r="I611" s="14"/>
      <c r="K611" s="20">
        <f t="shared" si="62"/>
        <v>21000.23</v>
      </c>
      <c r="L611" s="13">
        <f t="shared" si="63"/>
        <v>0</v>
      </c>
      <c r="M611" s="13">
        <f t="shared" si="63"/>
        <v>0</v>
      </c>
      <c r="N611" s="13">
        <f t="shared" si="63"/>
        <v>0</v>
      </c>
      <c r="O611" s="13">
        <f t="shared" si="63"/>
        <v>0</v>
      </c>
      <c r="P611" s="49">
        <f t="shared" si="63"/>
        <v>0</v>
      </c>
      <c r="Q611" s="49">
        <f t="shared" si="60"/>
        <v>21000.23</v>
      </c>
      <c r="R611" s="21">
        <f t="shared" si="61"/>
        <v>14552.579999999998</v>
      </c>
    </row>
    <row r="612" spans="1:18" ht="15.75" thickBot="1" x14ac:dyDescent="0.3">
      <c r="D612" s="2" t="s">
        <v>1223</v>
      </c>
      <c r="F612" s="8">
        <v>16752</v>
      </c>
      <c r="G612" s="77">
        <v>1</v>
      </c>
      <c r="H612" s="13">
        <f>SUM(H608:H611)</f>
        <v>95937.61</v>
      </c>
      <c r="I612" s="14"/>
      <c r="K612" s="20">
        <f t="shared" si="62"/>
        <v>56668.15</v>
      </c>
      <c r="L612" s="13">
        <f t="shared" si="63"/>
        <v>0</v>
      </c>
      <c r="M612" s="13">
        <f t="shared" si="63"/>
        <v>0</v>
      </c>
      <c r="N612" s="13">
        <f t="shared" si="63"/>
        <v>0</v>
      </c>
      <c r="O612" s="13">
        <f t="shared" si="63"/>
        <v>0</v>
      </c>
      <c r="P612" s="49">
        <f t="shared" si="63"/>
        <v>0</v>
      </c>
      <c r="Q612" s="49">
        <f t="shared" si="60"/>
        <v>56668.15</v>
      </c>
      <c r="R612" s="21">
        <f t="shared" si="61"/>
        <v>39269.46</v>
      </c>
    </row>
    <row r="613" spans="1:18" ht="15.75" thickTop="1" x14ac:dyDescent="0.25">
      <c r="A613" s="1" t="s">
        <v>19</v>
      </c>
      <c r="D613" s="2" t="s">
        <v>19</v>
      </c>
      <c r="F613" s="9"/>
      <c r="G613" s="76"/>
      <c r="H613" s="13"/>
      <c r="I613" s="14"/>
      <c r="K613" s="20" t="str">
        <f t="shared" si="62"/>
        <v/>
      </c>
      <c r="L613" s="13" t="str">
        <f t="shared" si="63"/>
        <v/>
      </c>
      <c r="M613" s="13" t="str">
        <f t="shared" si="63"/>
        <v/>
      </c>
      <c r="N613" s="13" t="str">
        <f t="shared" si="63"/>
        <v/>
      </c>
      <c r="O613" s="13" t="str">
        <f t="shared" si="63"/>
        <v/>
      </c>
      <c r="P613" s="49" t="str">
        <f t="shared" si="63"/>
        <v/>
      </c>
      <c r="Q613" s="49" t="str">
        <f t="shared" si="60"/>
        <v/>
      </c>
      <c r="R613" s="21" t="str">
        <f t="shared" si="61"/>
        <v/>
      </c>
    </row>
    <row r="614" spans="1:18" ht="15" x14ac:dyDescent="0.25">
      <c r="A614" s="1" t="s">
        <v>482</v>
      </c>
      <c r="B614" s="1">
        <v>1</v>
      </c>
      <c r="C614" s="1" t="s">
        <v>14</v>
      </c>
      <c r="D614" s="2" t="s">
        <v>1083</v>
      </c>
      <c r="F614" s="9">
        <v>108345</v>
      </c>
      <c r="G614" s="76">
        <v>0.39699610130738111</v>
      </c>
      <c r="H614" s="13">
        <f t="shared" si="64"/>
        <v>620484.72</v>
      </c>
      <c r="I614" s="14"/>
      <c r="K614" s="20">
        <f t="shared" si="62"/>
        <v>366506.14</v>
      </c>
      <c r="L614" s="13">
        <f t="shared" si="63"/>
        <v>0</v>
      </c>
      <c r="M614" s="13">
        <f t="shared" si="63"/>
        <v>0</v>
      </c>
      <c r="N614" s="13">
        <f t="shared" si="63"/>
        <v>0</v>
      </c>
      <c r="O614" s="13">
        <f t="shared" si="63"/>
        <v>0</v>
      </c>
      <c r="P614" s="49">
        <f t="shared" si="63"/>
        <v>0</v>
      </c>
      <c r="Q614" s="49">
        <f t="shared" si="60"/>
        <v>366506.14</v>
      </c>
      <c r="R614" s="21">
        <f t="shared" si="61"/>
        <v>253978.57999999996</v>
      </c>
    </row>
    <row r="615" spans="1:18" ht="15" x14ac:dyDescent="0.25">
      <c r="A615" s="1" t="s">
        <v>482</v>
      </c>
      <c r="B615" s="1">
        <v>3</v>
      </c>
      <c r="C615" s="1" t="s">
        <v>485</v>
      </c>
      <c r="D615" s="2" t="s">
        <v>1086</v>
      </c>
      <c r="F615" s="9">
        <v>118</v>
      </c>
      <c r="G615" s="76">
        <v>4.3237380547575776E-4</v>
      </c>
      <c r="H615" s="13">
        <f t="shared" si="64"/>
        <v>675.78</v>
      </c>
      <c r="I615" s="14"/>
      <c r="K615" s="20">
        <f t="shared" si="62"/>
        <v>399.17</v>
      </c>
      <c r="L615" s="13">
        <f t="shared" si="63"/>
        <v>0</v>
      </c>
      <c r="M615" s="13">
        <f t="shared" si="63"/>
        <v>0</v>
      </c>
      <c r="N615" s="13">
        <f t="shared" si="63"/>
        <v>0</v>
      </c>
      <c r="O615" s="13">
        <f t="shared" si="63"/>
        <v>0</v>
      </c>
      <c r="P615" s="49">
        <f t="shared" si="63"/>
        <v>0</v>
      </c>
      <c r="Q615" s="49">
        <f t="shared" si="60"/>
        <v>399.17</v>
      </c>
      <c r="R615" s="21">
        <f t="shared" si="61"/>
        <v>276.60999999999996</v>
      </c>
    </row>
    <row r="616" spans="1:18" ht="15" x14ac:dyDescent="0.25">
      <c r="A616" s="1" t="s">
        <v>482</v>
      </c>
      <c r="B616" s="1">
        <v>3</v>
      </c>
      <c r="C616" s="1" t="s">
        <v>486</v>
      </c>
      <c r="D616" s="2" t="s">
        <v>1087</v>
      </c>
      <c r="F616" s="9">
        <v>879</v>
      </c>
      <c r="G616" s="76">
        <v>3.2208184323151783E-3</v>
      </c>
      <c r="H616" s="13">
        <f t="shared" si="64"/>
        <v>5033.9799999999996</v>
      </c>
      <c r="I616" s="14"/>
      <c r="K616" s="20">
        <f t="shared" si="62"/>
        <v>2973.45</v>
      </c>
      <c r="L616" s="13">
        <f t="shared" si="63"/>
        <v>0</v>
      </c>
      <c r="M616" s="13">
        <f t="shared" si="63"/>
        <v>0</v>
      </c>
      <c r="N616" s="13">
        <f t="shared" si="63"/>
        <v>0</v>
      </c>
      <c r="O616" s="13">
        <f t="shared" si="63"/>
        <v>0</v>
      </c>
      <c r="P616" s="49">
        <f t="shared" si="63"/>
        <v>0</v>
      </c>
      <c r="Q616" s="49">
        <f t="shared" si="60"/>
        <v>2973.45</v>
      </c>
      <c r="R616" s="21">
        <f t="shared" si="61"/>
        <v>2060.5299999999997</v>
      </c>
    </row>
    <row r="617" spans="1:18" ht="15" x14ac:dyDescent="0.25">
      <c r="A617" s="1" t="s">
        <v>482</v>
      </c>
      <c r="B617" s="1">
        <v>3</v>
      </c>
      <c r="C617" s="1" t="s">
        <v>484</v>
      </c>
      <c r="D617" s="2" t="s">
        <v>1085</v>
      </c>
      <c r="F617" s="9">
        <v>51063</v>
      </c>
      <c r="G617" s="76">
        <v>0.18710426804244593</v>
      </c>
      <c r="H617" s="13">
        <f t="shared" si="64"/>
        <v>292434.46000000002</v>
      </c>
      <c r="I617" s="14"/>
      <c r="K617" s="20">
        <f t="shared" si="62"/>
        <v>172734.35</v>
      </c>
      <c r="L617" s="13">
        <f t="shared" si="63"/>
        <v>0</v>
      </c>
      <c r="M617" s="13">
        <f t="shared" si="63"/>
        <v>0</v>
      </c>
      <c r="N617" s="13">
        <f t="shared" si="63"/>
        <v>0</v>
      </c>
      <c r="O617" s="13">
        <f t="shared" si="63"/>
        <v>0</v>
      </c>
      <c r="P617" s="49">
        <f t="shared" si="63"/>
        <v>0</v>
      </c>
      <c r="Q617" s="49">
        <f t="shared" si="60"/>
        <v>172734.35</v>
      </c>
      <c r="R617" s="21">
        <f t="shared" si="61"/>
        <v>119700.11000000002</v>
      </c>
    </row>
    <row r="618" spans="1:18" ht="15" x14ac:dyDescent="0.25">
      <c r="A618" s="1" t="s">
        <v>482</v>
      </c>
      <c r="B618" s="1">
        <v>3</v>
      </c>
      <c r="C618" s="1" t="s">
        <v>487</v>
      </c>
      <c r="D618" s="2" t="s">
        <v>1088</v>
      </c>
      <c r="F618" s="9">
        <v>1891</v>
      </c>
      <c r="G618" s="76">
        <v>6.928973441988626E-3</v>
      </c>
      <c r="H618" s="13">
        <f t="shared" si="64"/>
        <v>10829.63</v>
      </c>
      <c r="I618" s="14"/>
      <c r="K618" s="20">
        <f t="shared" si="62"/>
        <v>6396.82</v>
      </c>
      <c r="L618" s="13">
        <f t="shared" si="63"/>
        <v>0</v>
      </c>
      <c r="M618" s="13">
        <f t="shared" si="63"/>
        <v>0</v>
      </c>
      <c r="N618" s="13">
        <f t="shared" si="63"/>
        <v>0</v>
      </c>
      <c r="O618" s="13">
        <f t="shared" si="63"/>
        <v>0</v>
      </c>
      <c r="P618" s="49">
        <f t="shared" si="63"/>
        <v>0</v>
      </c>
      <c r="Q618" s="49">
        <f t="shared" si="60"/>
        <v>6396.82</v>
      </c>
      <c r="R618" s="21">
        <f t="shared" si="61"/>
        <v>4432.8099999999995</v>
      </c>
    </row>
    <row r="619" spans="1:18" ht="15" x14ac:dyDescent="0.25">
      <c r="A619" s="1" t="s">
        <v>482</v>
      </c>
      <c r="B619" s="1">
        <v>3</v>
      </c>
      <c r="C619" s="1" t="s">
        <v>488</v>
      </c>
      <c r="D619" s="2" t="s">
        <v>1089</v>
      </c>
      <c r="F619" s="9">
        <v>1623</v>
      </c>
      <c r="G619" s="76">
        <v>5.9469719176877527E-3</v>
      </c>
      <c r="H619" s="13">
        <f t="shared" si="64"/>
        <v>9294.81</v>
      </c>
      <c r="I619" s="14"/>
      <c r="K619" s="20">
        <f t="shared" si="62"/>
        <v>5490.23</v>
      </c>
      <c r="L619" s="13">
        <f t="shared" si="63"/>
        <v>0</v>
      </c>
      <c r="M619" s="13">
        <f t="shared" si="63"/>
        <v>0</v>
      </c>
      <c r="N619" s="13">
        <f t="shared" si="63"/>
        <v>0</v>
      </c>
      <c r="O619" s="13">
        <f t="shared" si="63"/>
        <v>0</v>
      </c>
      <c r="P619" s="49">
        <f t="shared" si="63"/>
        <v>0</v>
      </c>
      <c r="Q619" s="49">
        <f t="shared" si="60"/>
        <v>5490.23</v>
      </c>
      <c r="R619" s="21">
        <f t="shared" si="61"/>
        <v>3804.58</v>
      </c>
    </row>
    <row r="620" spans="1:18" ht="15" x14ac:dyDescent="0.25">
      <c r="A620" s="1" t="s">
        <v>482</v>
      </c>
      <c r="B620" s="1">
        <v>3</v>
      </c>
      <c r="C620" s="1" t="s">
        <v>489</v>
      </c>
      <c r="D620" s="2" t="s">
        <v>1090</v>
      </c>
      <c r="F620" s="9">
        <v>2590</v>
      </c>
      <c r="G620" s="76">
        <v>9.4902386117136656E-3</v>
      </c>
      <c r="H620" s="13">
        <f t="shared" si="64"/>
        <v>14832.76</v>
      </c>
      <c r="I620" s="14"/>
      <c r="K620" s="20">
        <f t="shared" si="62"/>
        <v>8761.3700000000008</v>
      </c>
      <c r="L620" s="13">
        <f t="shared" si="63"/>
        <v>0</v>
      </c>
      <c r="M620" s="13">
        <f t="shared" si="63"/>
        <v>0</v>
      </c>
      <c r="N620" s="13">
        <f t="shared" si="63"/>
        <v>0</v>
      </c>
      <c r="O620" s="13">
        <f t="shared" si="63"/>
        <v>0</v>
      </c>
      <c r="P620" s="49">
        <f t="shared" si="63"/>
        <v>0</v>
      </c>
      <c r="Q620" s="49">
        <f t="shared" si="60"/>
        <v>8761.3700000000008</v>
      </c>
      <c r="R620" s="21">
        <f t="shared" si="61"/>
        <v>6071.3899999999994</v>
      </c>
    </row>
    <row r="621" spans="1:18" ht="15" x14ac:dyDescent="0.25">
      <c r="A621" s="1" t="s">
        <v>482</v>
      </c>
      <c r="B621" s="1">
        <v>3</v>
      </c>
      <c r="C621" s="1" t="s">
        <v>490</v>
      </c>
      <c r="D621" s="2" t="s">
        <v>1091</v>
      </c>
      <c r="F621" s="9">
        <v>854</v>
      </c>
      <c r="G621" s="76">
        <v>3.1292138125109926E-3</v>
      </c>
      <c r="H621" s="13">
        <f t="shared" si="64"/>
        <v>4890.8</v>
      </c>
      <c r="I621" s="14"/>
      <c r="K621" s="20">
        <f t="shared" si="62"/>
        <v>2888.89</v>
      </c>
      <c r="L621" s="13">
        <f t="shared" si="63"/>
        <v>0</v>
      </c>
      <c r="M621" s="13">
        <f t="shared" si="63"/>
        <v>0</v>
      </c>
      <c r="N621" s="13">
        <f t="shared" si="63"/>
        <v>0</v>
      </c>
      <c r="O621" s="13">
        <f t="shared" si="63"/>
        <v>0</v>
      </c>
      <c r="P621" s="49">
        <f t="shared" si="63"/>
        <v>0</v>
      </c>
      <c r="Q621" s="49">
        <f t="shared" si="60"/>
        <v>2888.89</v>
      </c>
      <c r="R621" s="21">
        <f t="shared" si="61"/>
        <v>2001.9100000000003</v>
      </c>
    </row>
    <row r="622" spans="1:18" ht="15" x14ac:dyDescent="0.25">
      <c r="A622" s="1" t="s">
        <v>482</v>
      </c>
      <c r="B622" s="1">
        <v>3</v>
      </c>
      <c r="C622" s="1" t="s">
        <v>483</v>
      </c>
      <c r="D622" s="2" t="s">
        <v>1084</v>
      </c>
      <c r="F622" s="9">
        <v>103453</v>
      </c>
      <c r="G622" s="76">
        <v>0.37907090930409804</v>
      </c>
      <c r="H622" s="13">
        <f t="shared" si="64"/>
        <v>592468.56000000006</v>
      </c>
      <c r="I622" s="22" t="s">
        <v>1225</v>
      </c>
      <c r="K622" s="20">
        <f t="shared" si="62"/>
        <v>349957.64</v>
      </c>
      <c r="L622" s="13">
        <f t="shared" si="63"/>
        <v>0</v>
      </c>
      <c r="M622" s="13">
        <f t="shared" si="63"/>
        <v>0</v>
      </c>
      <c r="N622" s="13">
        <f t="shared" si="63"/>
        <v>0</v>
      </c>
      <c r="O622" s="13">
        <f t="shared" si="63"/>
        <v>0</v>
      </c>
      <c r="P622" s="49">
        <f t="shared" si="63"/>
        <v>0</v>
      </c>
      <c r="Q622" s="49">
        <f t="shared" si="60"/>
        <v>349957.64</v>
      </c>
      <c r="R622" s="21">
        <f t="shared" si="61"/>
        <v>242510.92000000004</v>
      </c>
    </row>
    <row r="623" spans="1:18" ht="15" x14ac:dyDescent="0.25">
      <c r="A623" s="1" t="s">
        <v>482</v>
      </c>
      <c r="B623" s="1">
        <v>3</v>
      </c>
      <c r="C623" s="1" t="s">
        <v>491</v>
      </c>
      <c r="D623" s="2" t="s">
        <v>1092</v>
      </c>
      <c r="F623" s="9">
        <v>2096</v>
      </c>
      <c r="G623" s="76">
        <v>7.6801313243829517E-3</v>
      </c>
      <c r="H623" s="13">
        <f t="shared" si="64"/>
        <v>12003.65</v>
      </c>
      <c r="I623" s="14"/>
      <c r="K623" s="20">
        <f t="shared" si="62"/>
        <v>7090.28</v>
      </c>
      <c r="L623" s="13">
        <f t="shared" si="63"/>
        <v>0</v>
      </c>
      <c r="M623" s="13">
        <f t="shared" si="63"/>
        <v>0</v>
      </c>
      <c r="N623" s="13">
        <f t="shared" si="63"/>
        <v>0</v>
      </c>
      <c r="O623" s="13">
        <f t="shared" si="63"/>
        <v>0</v>
      </c>
      <c r="P623" s="49">
        <f t="shared" si="63"/>
        <v>0</v>
      </c>
      <c r="Q623" s="49">
        <f t="shared" si="60"/>
        <v>7090.28</v>
      </c>
      <c r="R623" s="21">
        <f t="shared" si="61"/>
        <v>4913.37</v>
      </c>
    </row>
    <row r="624" spans="1:18" ht="15.75" thickBot="1" x14ac:dyDescent="0.3">
      <c r="D624" s="2" t="s">
        <v>1223</v>
      </c>
      <c r="F624" s="8">
        <v>272912</v>
      </c>
      <c r="G624" s="77">
        <v>1.0000000000000002</v>
      </c>
      <c r="H624" s="13">
        <f>SUM(H614:H623)</f>
        <v>1562949.15</v>
      </c>
      <c r="I624" s="14"/>
      <c r="K624" s="20">
        <f t="shared" si="62"/>
        <v>923198.35</v>
      </c>
      <c r="L624" s="13">
        <f t="shared" si="63"/>
        <v>0</v>
      </c>
      <c r="M624" s="13">
        <f t="shared" si="63"/>
        <v>0</v>
      </c>
      <c r="N624" s="13">
        <f t="shared" si="63"/>
        <v>0</v>
      </c>
      <c r="O624" s="13">
        <f t="shared" si="63"/>
        <v>0</v>
      </c>
      <c r="P624" s="49">
        <f t="shared" si="63"/>
        <v>0</v>
      </c>
      <c r="Q624" s="49">
        <f t="shared" si="60"/>
        <v>923198.35</v>
      </c>
      <c r="R624" s="21">
        <f t="shared" si="61"/>
        <v>639750.79999999993</v>
      </c>
    </row>
    <row r="625" spans="1:18" ht="15.75" thickTop="1" x14ac:dyDescent="0.25">
      <c r="A625" s="1" t="s">
        <v>19</v>
      </c>
      <c r="D625" s="2" t="s">
        <v>19</v>
      </c>
      <c r="F625" s="9"/>
      <c r="G625" s="76"/>
      <c r="H625" s="13"/>
      <c r="I625" s="14"/>
      <c r="K625" s="20" t="str">
        <f t="shared" si="62"/>
        <v/>
      </c>
      <c r="L625" s="13" t="str">
        <f t="shared" si="63"/>
        <v/>
      </c>
      <c r="M625" s="13" t="str">
        <f t="shared" si="63"/>
        <v/>
      </c>
      <c r="N625" s="13" t="str">
        <f t="shared" si="63"/>
        <v/>
      </c>
      <c r="O625" s="13" t="str">
        <f t="shared" si="63"/>
        <v/>
      </c>
      <c r="P625" s="49" t="str">
        <f t="shared" si="63"/>
        <v/>
      </c>
      <c r="Q625" s="49" t="str">
        <f t="shared" si="60"/>
        <v/>
      </c>
      <c r="R625" s="21" t="str">
        <f t="shared" si="61"/>
        <v/>
      </c>
    </row>
    <row r="626" spans="1:18" ht="14.25" customHeight="1" x14ac:dyDescent="0.25">
      <c r="A626" s="1" t="s">
        <v>492</v>
      </c>
      <c r="B626" s="1">
        <v>1</v>
      </c>
      <c r="C626" s="1" t="s">
        <v>14</v>
      </c>
      <c r="D626" s="2" t="s">
        <v>1093</v>
      </c>
      <c r="F626" s="9">
        <v>12975</v>
      </c>
      <c r="G626" s="76">
        <v>0.53211122047244097</v>
      </c>
      <c r="H626" s="13">
        <f t="shared" si="64"/>
        <v>74306.98</v>
      </c>
      <c r="I626" s="14"/>
      <c r="K626" s="20">
        <f t="shared" si="62"/>
        <v>43891.43</v>
      </c>
      <c r="L626" s="13">
        <f t="shared" si="63"/>
        <v>0</v>
      </c>
      <c r="M626" s="13">
        <f t="shared" si="63"/>
        <v>0</v>
      </c>
      <c r="N626" s="13">
        <f t="shared" si="63"/>
        <v>0</v>
      </c>
      <c r="O626" s="13">
        <f t="shared" si="63"/>
        <v>0</v>
      </c>
      <c r="P626" s="49">
        <f t="shared" si="63"/>
        <v>0</v>
      </c>
      <c r="Q626" s="49">
        <f t="shared" si="60"/>
        <v>43891.43</v>
      </c>
      <c r="R626" s="21">
        <f t="shared" si="61"/>
        <v>30415.549999999996</v>
      </c>
    </row>
    <row r="627" spans="1:18" ht="15" x14ac:dyDescent="0.25">
      <c r="A627" s="1" t="s">
        <v>492</v>
      </c>
      <c r="B627" s="1">
        <v>3</v>
      </c>
      <c r="C627" s="1" t="s">
        <v>494</v>
      </c>
      <c r="D627" s="2" t="s">
        <v>1095</v>
      </c>
      <c r="F627" s="9">
        <v>4064</v>
      </c>
      <c r="G627" s="76">
        <v>0.16666666666666666</v>
      </c>
      <c r="H627" s="13">
        <f t="shared" si="64"/>
        <v>23274.26</v>
      </c>
      <c r="I627" s="14"/>
      <c r="K627" s="20">
        <f t="shared" si="62"/>
        <v>13747.57</v>
      </c>
      <c r="L627" s="13">
        <f t="shared" si="63"/>
        <v>0</v>
      </c>
      <c r="M627" s="13">
        <f t="shared" si="63"/>
        <v>0</v>
      </c>
      <c r="N627" s="13">
        <f t="shared" si="63"/>
        <v>0</v>
      </c>
      <c r="O627" s="13">
        <f t="shared" si="63"/>
        <v>0</v>
      </c>
      <c r="P627" s="49">
        <f t="shared" si="63"/>
        <v>0</v>
      </c>
      <c r="Q627" s="49">
        <f t="shared" si="60"/>
        <v>13747.57</v>
      </c>
      <c r="R627" s="21">
        <f t="shared" si="61"/>
        <v>9526.6899999999987</v>
      </c>
    </row>
    <row r="628" spans="1:18" ht="15" x14ac:dyDescent="0.25">
      <c r="A628" s="1" t="s">
        <v>492</v>
      </c>
      <c r="B628" s="1">
        <v>3</v>
      </c>
      <c r="C628" s="1" t="s">
        <v>493</v>
      </c>
      <c r="D628" s="2" t="s">
        <v>1094</v>
      </c>
      <c r="F628" s="9">
        <v>7345</v>
      </c>
      <c r="G628" s="76">
        <v>0.3012221128608924</v>
      </c>
      <c r="H628" s="13">
        <f t="shared" si="64"/>
        <v>42064.33</v>
      </c>
      <c r="I628" s="14"/>
      <c r="K628" s="20">
        <f t="shared" si="62"/>
        <v>24846.44</v>
      </c>
      <c r="L628" s="13">
        <f t="shared" si="63"/>
        <v>0</v>
      </c>
      <c r="M628" s="13">
        <f t="shared" si="63"/>
        <v>0</v>
      </c>
      <c r="N628" s="13">
        <f t="shared" si="63"/>
        <v>0</v>
      </c>
      <c r="O628" s="13">
        <f t="shared" si="63"/>
        <v>0</v>
      </c>
      <c r="P628" s="49">
        <f t="shared" si="63"/>
        <v>0</v>
      </c>
      <c r="Q628" s="49">
        <f t="shared" si="60"/>
        <v>24846.44</v>
      </c>
      <c r="R628" s="21">
        <f t="shared" si="61"/>
        <v>17217.890000000003</v>
      </c>
    </row>
    <row r="629" spans="1:18" ht="15.75" thickBot="1" x14ac:dyDescent="0.3">
      <c r="D629" s="2" t="s">
        <v>1223</v>
      </c>
      <c r="F629" s="8">
        <v>24384</v>
      </c>
      <c r="G629" s="77">
        <v>1</v>
      </c>
      <c r="H629" s="13">
        <f>SUM(H626:H628)</f>
        <v>139645.57</v>
      </c>
      <c r="I629" s="14"/>
      <c r="K629" s="20">
        <f t="shared" si="62"/>
        <v>82485.45</v>
      </c>
      <c r="L629" s="13">
        <f t="shared" si="63"/>
        <v>0</v>
      </c>
      <c r="M629" s="13">
        <f t="shared" si="63"/>
        <v>0</v>
      </c>
      <c r="N629" s="13">
        <f t="shared" si="63"/>
        <v>0</v>
      </c>
      <c r="O629" s="13">
        <f t="shared" si="63"/>
        <v>0</v>
      </c>
      <c r="P629" s="49">
        <f t="shared" si="63"/>
        <v>0</v>
      </c>
      <c r="Q629" s="49">
        <f t="shared" si="60"/>
        <v>82485.45</v>
      </c>
      <c r="R629" s="21">
        <f t="shared" si="61"/>
        <v>57160.12000000001</v>
      </c>
    </row>
    <row r="630" spans="1:18" ht="15.75" thickTop="1" x14ac:dyDescent="0.25">
      <c r="A630" s="1" t="s">
        <v>19</v>
      </c>
      <c r="D630" s="2" t="s">
        <v>19</v>
      </c>
      <c r="F630" s="9"/>
      <c r="G630" s="76"/>
      <c r="H630" s="13"/>
      <c r="I630" s="14"/>
      <c r="K630" s="20" t="str">
        <f t="shared" si="62"/>
        <v/>
      </c>
      <c r="L630" s="13" t="str">
        <f t="shared" si="63"/>
        <v/>
      </c>
      <c r="M630" s="13" t="str">
        <f t="shared" si="63"/>
        <v/>
      </c>
      <c r="N630" s="13" t="str">
        <f t="shared" si="63"/>
        <v/>
      </c>
      <c r="O630" s="13" t="str">
        <f t="shared" si="63"/>
        <v/>
      </c>
      <c r="P630" s="49" t="str">
        <f t="shared" si="63"/>
        <v/>
      </c>
      <c r="Q630" s="49" t="str">
        <f t="shared" si="60"/>
        <v/>
      </c>
      <c r="R630" s="21" t="str">
        <f t="shared" si="61"/>
        <v/>
      </c>
    </row>
    <row r="631" spans="1:18" ht="15" x14ac:dyDescent="0.25">
      <c r="A631" s="1" t="s">
        <v>495</v>
      </c>
      <c r="B631" s="1">
        <v>1</v>
      </c>
      <c r="C631" s="1" t="s">
        <v>14</v>
      </c>
      <c r="D631" s="2" t="s">
        <v>1096</v>
      </c>
      <c r="F631" s="9">
        <v>22679</v>
      </c>
      <c r="G631" s="76">
        <v>0.50336255687493059</v>
      </c>
      <c r="H631" s="13">
        <f t="shared" si="64"/>
        <v>129881.15</v>
      </c>
      <c r="I631" s="14"/>
      <c r="K631" s="20">
        <f t="shared" si="62"/>
        <v>76717.83</v>
      </c>
      <c r="L631" s="13">
        <f t="shared" si="63"/>
        <v>0</v>
      </c>
      <c r="M631" s="13">
        <f t="shared" si="63"/>
        <v>0</v>
      </c>
      <c r="N631" s="13">
        <f t="shared" si="63"/>
        <v>0</v>
      </c>
      <c r="O631" s="13">
        <f t="shared" si="63"/>
        <v>0</v>
      </c>
      <c r="P631" s="49">
        <f t="shared" si="63"/>
        <v>0</v>
      </c>
      <c r="Q631" s="49">
        <f t="shared" si="60"/>
        <v>76717.83</v>
      </c>
      <c r="R631" s="21">
        <f t="shared" si="61"/>
        <v>53163.319999999992</v>
      </c>
    </row>
    <row r="632" spans="1:18" ht="15" x14ac:dyDescent="0.25">
      <c r="A632" s="1" t="s">
        <v>495</v>
      </c>
      <c r="B632" s="1">
        <v>3</v>
      </c>
      <c r="C632" s="1" t="s">
        <v>498</v>
      </c>
      <c r="D632" s="2" t="s">
        <v>1099</v>
      </c>
      <c r="F632" s="9">
        <v>542</v>
      </c>
      <c r="G632" s="76">
        <v>1.2029741427144601E-2</v>
      </c>
      <c r="H632" s="13">
        <f t="shared" si="64"/>
        <v>3104</v>
      </c>
      <c r="I632" s="14"/>
      <c r="K632" s="20">
        <f t="shared" si="62"/>
        <v>1833.46</v>
      </c>
      <c r="L632" s="13">
        <f t="shared" si="63"/>
        <v>0</v>
      </c>
      <c r="M632" s="13">
        <f t="shared" si="63"/>
        <v>0</v>
      </c>
      <c r="N632" s="13">
        <f t="shared" si="63"/>
        <v>0</v>
      </c>
      <c r="O632" s="13">
        <f t="shared" si="63"/>
        <v>0</v>
      </c>
      <c r="P632" s="49">
        <f t="shared" si="63"/>
        <v>0</v>
      </c>
      <c r="Q632" s="49">
        <f t="shared" si="60"/>
        <v>1833.46</v>
      </c>
      <c r="R632" s="21">
        <f t="shared" si="61"/>
        <v>1270.54</v>
      </c>
    </row>
    <row r="633" spans="1:18" ht="15" x14ac:dyDescent="0.25">
      <c r="A633" s="1" t="s">
        <v>495</v>
      </c>
      <c r="B633" s="1">
        <v>3</v>
      </c>
      <c r="C633" s="1" t="s">
        <v>284</v>
      </c>
      <c r="D633" s="2" t="s">
        <v>636</v>
      </c>
      <c r="E633" s="1" t="s">
        <v>614</v>
      </c>
      <c r="F633" s="9">
        <v>191</v>
      </c>
      <c r="G633" s="76">
        <v>4.2392631228498501E-3</v>
      </c>
      <c r="H633" s="13">
        <f t="shared" si="64"/>
        <v>1093.8399999999999</v>
      </c>
      <c r="I633" s="14"/>
      <c r="K633" s="20">
        <f t="shared" si="62"/>
        <v>646.11</v>
      </c>
      <c r="L633" s="13">
        <f t="shared" si="63"/>
        <v>0</v>
      </c>
      <c r="M633" s="13">
        <f t="shared" si="63"/>
        <v>0</v>
      </c>
      <c r="N633" s="13">
        <f t="shared" si="63"/>
        <v>0</v>
      </c>
      <c r="O633" s="13">
        <f t="shared" si="63"/>
        <v>0</v>
      </c>
      <c r="P633" s="49">
        <f t="shared" si="63"/>
        <v>0</v>
      </c>
      <c r="Q633" s="49">
        <f t="shared" si="60"/>
        <v>646.11</v>
      </c>
      <c r="R633" s="21">
        <f t="shared" si="61"/>
        <v>447.7299999999999</v>
      </c>
    </row>
    <row r="634" spans="1:18" ht="15" x14ac:dyDescent="0.25">
      <c r="A634" s="1" t="s">
        <v>495</v>
      </c>
      <c r="B634" s="1">
        <v>3</v>
      </c>
      <c r="C634" s="1" t="s">
        <v>497</v>
      </c>
      <c r="D634" s="2" t="s">
        <v>1098</v>
      </c>
      <c r="F634" s="9">
        <v>1205</v>
      </c>
      <c r="G634" s="76">
        <v>2.6745089335256909E-2</v>
      </c>
      <c r="H634" s="13">
        <f t="shared" si="64"/>
        <v>6900.96</v>
      </c>
      <c r="I634" s="14"/>
      <c r="K634" s="20">
        <f t="shared" si="62"/>
        <v>4076.24</v>
      </c>
      <c r="L634" s="13">
        <f t="shared" si="63"/>
        <v>0</v>
      </c>
      <c r="M634" s="13">
        <f t="shared" si="63"/>
        <v>0</v>
      </c>
      <c r="N634" s="13">
        <f t="shared" si="63"/>
        <v>0</v>
      </c>
      <c r="O634" s="13">
        <f t="shared" si="63"/>
        <v>0</v>
      </c>
      <c r="P634" s="49">
        <f t="shared" si="63"/>
        <v>0</v>
      </c>
      <c r="Q634" s="49">
        <f t="shared" si="60"/>
        <v>4076.24</v>
      </c>
      <c r="R634" s="21">
        <f t="shared" si="61"/>
        <v>2824.7200000000003</v>
      </c>
    </row>
    <row r="635" spans="1:18" ht="15" x14ac:dyDescent="0.25">
      <c r="A635" s="1" t="s">
        <v>495</v>
      </c>
      <c r="B635" s="1">
        <v>3</v>
      </c>
      <c r="C635" s="1" t="s">
        <v>109</v>
      </c>
      <c r="D635" s="2" t="s">
        <v>712</v>
      </c>
      <c r="E635" s="1" t="s">
        <v>614</v>
      </c>
      <c r="F635" s="9">
        <v>371</v>
      </c>
      <c r="G635" s="76">
        <v>8.234380201975363E-3</v>
      </c>
      <c r="H635" s="13">
        <f t="shared" si="64"/>
        <v>2124.69</v>
      </c>
      <c r="I635" s="14"/>
      <c r="K635" s="20">
        <f t="shared" si="62"/>
        <v>1255.01</v>
      </c>
      <c r="L635" s="13">
        <f t="shared" si="63"/>
        <v>0</v>
      </c>
      <c r="M635" s="13">
        <f t="shared" si="63"/>
        <v>0</v>
      </c>
      <c r="N635" s="13">
        <f t="shared" si="63"/>
        <v>0</v>
      </c>
      <c r="O635" s="13">
        <f t="shared" si="63"/>
        <v>0</v>
      </c>
      <c r="P635" s="49">
        <f t="shared" si="63"/>
        <v>0</v>
      </c>
      <c r="Q635" s="49">
        <f t="shared" si="60"/>
        <v>1255.01</v>
      </c>
      <c r="R635" s="21">
        <f t="shared" si="61"/>
        <v>869.68000000000006</v>
      </c>
    </row>
    <row r="636" spans="1:18" ht="15" x14ac:dyDescent="0.25">
      <c r="A636" s="1" t="s">
        <v>495</v>
      </c>
      <c r="B636" s="1">
        <v>3</v>
      </c>
      <c r="C636" s="1" t="s">
        <v>496</v>
      </c>
      <c r="D636" s="2" t="s">
        <v>1097</v>
      </c>
      <c r="F636" s="9">
        <v>20067</v>
      </c>
      <c r="G636" s="76">
        <v>0.44538896903784264</v>
      </c>
      <c r="H636" s="13">
        <f t="shared" si="64"/>
        <v>114922.4</v>
      </c>
      <c r="I636" s="14"/>
      <c r="K636" s="20">
        <f t="shared" si="62"/>
        <v>67882.03</v>
      </c>
      <c r="L636" s="13">
        <f t="shared" si="63"/>
        <v>0</v>
      </c>
      <c r="M636" s="13">
        <f t="shared" si="63"/>
        <v>0</v>
      </c>
      <c r="N636" s="13">
        <f t="shared" si="63"/>
        <v>0</v>
      </c>
      <c r="O636" s="13">
        <f t="shared" si="63"/>
        <v>0</v>
      </c>
      <c r="P636" s="49">
        <f t="shared" si="63"/>
        <v>0</v>
      </c>
      <c r="Q636" s="49">
        <f t="shared" si="60"/>
        <v>67882.03</v>
      </c>
      <c r="R636" s="21">
        <f t="shared" si="61"/>
        <v>47040.369999999995</v>
      </c>
    </row>
    <row r="637" spans="1:18" ht="15.75" thickBot="1" x14ac:dyDescent="0.3">
      <c r="D637" s="2" t="s">
        <v>1223</v>
      </c>
      <c r="F637" s="8">
        <v>45055</v>
      </c>
      <c r="G637" s="77">
        <v>0.99999999999999989</v>
      </c>
      <c r="H637" s="13">
        <f>SUM(H631:H636)</f>
        <v>258027.03999999998</v>
      </c>
      <c r="I637" s="14"/>
      <c r="K637" s="20">
        <f t="shared" si="62"/>
        <v>152410.67000000001</v>
      </c>
      <c r="L637" s="13">
        <f t="shared" ref="L637:P687" si="65">IF($D637="","",ROUND(+L$5*$F637/$F$5,2))</f>
        <v>0</v>
      </c>
      <c r="M637" s="13">
        <f t="shared" si="65"/>
        <v>0</v>
      </c>
      <c r="N637" s="13">
        <f t="shared" si="65"/>
        <v>0</v>
      </c>
      <c r="O637" s="13">
        <f t="shared" si="65"/>
        <v>0</v>
      </c>
      <c r="P637" s="49">
        <f t="shared" si="65"/>
        <v>0</v>
      </c>
      <c r="Q637" s="49">
        <f t="shared" si="60"/>
        <v>152410.67000000001</v>
      </c>
      <c r="R637" s="21">
        <f t="shared" si="61"/>
        <v>105616.36999999997</v>
      </c>
    </row>
    <row r="638" spans="1:18" ht="15.75" thickTop="1" x14ac:dyDescent="0.25">
      <c r="A638" s="1" t="s">
        <v>19</v>
      </c>
      <c r="D638" s="2" t="s">
        <v>19</v>
      </c>
      <c r="F638" s="9"/>
      <c r="G638" s="76"/>
      <c r="H638" s="13"/>
      <c r="I638" s="14"/>
      <c r="K638" s="20" t="str">
        <f t="shared" si="62"/>
        <v/>
      </c>
      <c r="L638" s="13" t="str">
        <f t="shared" si="65"/>
        <v/>
      </c>
      <c r="M638" s="13" t="str">
        <f t="shared" si="65"/>
        <v/>
      </c>
      <c r="N638" s="13" t="str">
        <f t="shared" si="65"/>
        <v/>
      </c>
      <c r="O638" s="13" t="str">
        <f t="shared" si="65"/>
        <v/>
      </c>
      <c r="P638" s="49" t="str">
        <f t="shared" si="65"/>
        <v/>
      </c>
      <c r="Q638" s="49" t="str">
        <f t="shared" si="60"/>
        <v/>
      </c>
      <c r="R638" s="21" t="str">
        <f t="shared" si="61"/>
        <v/>
      </c>
    </row>
    <row r="639" spans="1:18" ht="15" x14ac:dyDescent="0.25">
      <c r="A639" s="1" t="s">
        <v>499</v>
      </c>
      <c r="B639" s="1">
        <v>1</v>
      </c>
      <c r="C639" s="1" t="s">
        <v>14</v>
      </c>
      <c r="D639" s="2" t="s">
        <v>1100</v>
      </c>
      <c r="F639" s="9">
        <v>11887</v>
      </c>
      <c r="G639" s="76">
        <v>0.60005047955577995</v>
      </c>
      <c r="H639" s="13">
        <f t="shared" si="64"/>
        <v>68076.070000000007</v>
      </c>
      <c r="I639" s="14"/>
      <c r="K639" s="20">
        <f t="shared" si="62"/>
        <v>40210.980000000003</v>
      </c>
      <c r="L639" s="13">
        <f t="shared" si="65"/>
        <v>0</v>
      </c>
      <c r="M639" s="13">
        <f t="shared" si="65"/>
        <v>0</v>
      </c>
      <c r="N639" s="13">
        <f t="shared" si="65"/>
        <v>0</v>
      </c>
      <c r="O639" s="13">
        <f t="shared" si="65"/>
        <v>0</v>
      </c>
      <c r="P639" s="49">
        <f t="shared" si="65"/>
        <v>0</v>
      </c>
      <c r="Q639" s="49">
        <f t="shared" si="60"/>
        <v>40210.980000000003</v>
      </c>
      <c r="R639" s="21">
        <f t="shared" si="61"/>
        <v>27865.090000000004</v>
      </c>
    </row>
    <row r="640" spans="1:18" ht="15" x14ac:dyDescent="0.25">
      <c r="A640" s="1" t="s">
        <v>499</v>
      </c>
      <c r="B640" s="1">
        <v>3</v>
      </c>
      <c r="C640" s="1" t="s">
        <v>501</v>
      </c>
      <c r="D640" s="2" t="s">
        <v>1102</v>
      </c>
      <c r="F640" s="9">
        <v>465</v>
      </c>
      <c r="G640" s="76">
        <v>2.3472993437657748E-2</v>
      </c>
      <c r="H640" s="13">
        <f t="shared" si="64"/>
        <v>2663.02</v>
      </c>
      <c r="I640" s="14"/>
      <c r="K640" s="20">
        <f t="shared" si="62"/>
        <v>1572.99</v>
      </c>
      <c r="L640" s="13">
        <f t="shared" si="65"/>
        <v>0</v>
      </c>
      <c r="M640" s="13">
        <f t="shared" si="65"/>
        <v>0</v>
      </c>
      <c r="N640" s="13">
        <f t="shared" si="65"/>
        <v>0</v>
      </c>
      <c r="O640" s="13">
        <f t="shared" si="65"/>
        <v>0</v>
      </c>
      <c r="P640" s="49">
        <f t="shared" si="65"/>
        <v>0</v>
      </c>
      <c r="Q640" s="49">
        <f t="shared" si="60"/>
        <v>1572.99</v>
      </c>
      <c r="R640" s="21">
        <f t="shared" si="61"/>
        <v>1090.03</v>
      </c>
    </row>
    <row r="641" spans="1:18" ht="15" x14ac:dyDescent="0.25">
      <c r="A641" s="1" t="s">
        <v>499</v>
      </c>
      <c r="B641" s="1">
        <v>3</v>
      </c>
      <c r="C641" s="1" t="s">
        <v>502</v>
      </c>
      <c r="D641" s="2" t="s">
        <v>1103</v>
      </c>
      <c r="F641" s="9">
        <v>1544</v>
      </c>
      <c r="G641" s="76">
        <v>7.7940434124179711E-2</v>
      </c>
      <c r="H641" s="13">
        <f t="shared" si="64"/>
        <v>8842.39</v>
      </c>
      <c r="I641" s="14"/>
      <c r="K641" s="20">
        <f t="shared" si="62"/>
        <v>5223</v>
      </c>
      <c r="L641" s="13">
        <f t="shared" si="65"/>
        <v>0</v>
      </c>
      <c r="M641" s="13">
        <f t="shared" si="65"/>
        <v>0</v>
      </c>
      <c r="N641" s="13">
        <f t="shared" si="65"/>
        <v>0</v>
      </c>
      <c r="O641" s="13">
        <f t="shared" si="65"/>
        <v>0</v>
      </c>
      <c r="P641" s="49">
        <f t="shared" si="65"/>
        <v>0</v>
      </c>
      <c r="Q641" s="49">
        <f t="shared" si="60"/>
        <v>5223</v>
      </c>
      <c r="R641" s="21">
        <f t="shared" si="61"/>
        <v>3619.3899999999994</v>
      </c>
    </row>
    <row r="642" spans="1:18" ht="15" x14ac:dyDescent="0.25">
      <c r="A642" s="1" t="s">
        <v>499</v>
      </c>
      <c r="B642" s="1">
        <v>3</v>
      </c>
      <c r="C642" s="1" t="s">
        <v>503</v>
      </c>
      <c r="D642" s="2" t="s">
        <v>1104</v>
      </c>
      <c r="F642" s="9">
        <v>243</v>
      </c>
      <c r="G642" s="76">
        <v>1.226653205451792E-2</v>
      </c>
      <c r="H642" s="13">
        <f t="shared" si="64"/>
        <v>1391.65</v>
      </c>
      <c r="I642" s="14"/>
      <c r="K642" s="20">
        <f t="shared" si="62"/>
        <v>822.01</v>
      </c>
      <c r="L642" s="13">
        <f t="shared" si="65"/>
        <v>0</v>
      </c>
      <c r="M642" s="13">
        <f t="shared" si="65"/>
        <v>0</v>
      </c>
      <c r="N642" s="13">
        <f t="shared" si="65"/>
        <v>0</v>
      </c>
      <c r="O642" s="13">
        <f t="shared" si="65"/>
        <v>0</v>
      </c>
      <c r="P642" s="49">
        <f t="shared" si="65"/>
        <v>0</v>
      </c>
      <c r="Q642" s="49">
        <f t="shared" si="60"/>
        <v>822.01</v>
      </c>
      <c r="R642" s="21">
        <f t="shared" si="61"/>
        <v>569.6400000000001</v>
      </c>
    </row>
    <row r="643" spans="1:18" ht="15" x14ac:dyDescent="0.25">
      <c r="A643" s="1" t="s">
        <v>499</v>
      </c>
      <c r="B643" s="1">
        <v>3</v>
      </c>
      <c r="C643" s="1" t="s">
        <v>504</v>
      </c>
      <c r="D643" s="2" t="s">
        <v>1105</v>
      </c>
      <c r="F643" s="9">
        <v>698</v>
      </c>
      <c r="G643" s="76">
        <v>3.5234729934376575E-2</v>
      </c>
      <c r="H643" s="13">
        <f t="shared" si="64"/>
        <v>3997.4</v>
      </c>
      <c r="I643" s="14"/>
      <c r="K643" s="20">
        <f t="shared" si="62"/>
        <v>2361.17</v>
      </c>
      <c r="L643" s="13">
        <f t="shared" si="65"/>
        <v>0</v>
      </c>
      <c r="M643" s="13">
        <f t="shared" si="65"/>
        <v>0</v>
      </c>
      <c r="N643" s="13">
        <f t="shared" si="65"/>
        <v>0</v>
      </c>
      <c r="O643" s="13">
        <f t="shared" si="65"/>
        <v>0</v>
      </c>
      <c r="P643" s="49">
        <f t="shared" si="65"/>
        <v>0</v>
      </c>
      <c r="Q643" s="49">
        <f t="shared" si="60"/>
        <v>2361.17</v>
      </c>
      <c r="R643" s="21">
        <f t="shared" si="61"/>
        <v>1636.23</v>
      </c>
    </row>
    <row r="644" spans="1:18" ht="15" x14ac:dyDescent="0.25">
      <c r="A644" s="1" t="s">
        <v>499</v>
      </c>
      <c r="B644" s="1">
        <v>3</v>
      </c>
      <c r="C644" s="1" t="s">
        <v>506</v>
      </c>
      <c r="D644" s="2" t="s">
        <v>1107</v>
      </c>
      <c r="F644" s="9">
        <v>403</v>
      </c>
      <c r="G644" s="76">
        <v>2.0343260979303383E-2</v>
      </c>
      <c r="H644" s="13">
        <f t="shared" si="64"/>
        <v>2307.9499999999998</v>
      </c>
      <c r="I644" s="14"/>
      <c r="K644" s="20">
        <f t="shared" si="62"/>
        <v>1363.26</v>
      </c>
      <c r="L644" s="13">
        <f t="shared" si="65"/>
        <v>0</v>
      </c>
      <c r="M644" s="13">
        <f t="shared" si="65"/>
        <v>0</v>
      </c>
      <c r="N644" s="13">
        <f t="shared" si="65"/>
        <v>0</v>
      </c>
      <c r="O644" s="13">
        <f t="shared" si="65"/>
        <v>0</v>
      </c>
      <c r="P644" s="49">
        <f t="shared" si="65"/>
        <v>0</v>
      </c>
      <c r="Q644" s="49">
        <f t="shared" si="60"/>
        <v>1363.26</v>
      </c>
      <c r="R644" s="21">
        <f t="shared" si="61"/>
        <v>944.68999999999983</v>
      </c>
    </row>
    <row r="645" spans="1:18" ht="15" x14ac:dyDescent="0.25">
      <c r="A645" s="1" t="s">
        <v>499</v>
      </c>
      <c r="B645" s="1">
        <v>3</v>
      </c>
      <c r="C645" s="1" t="s">
        <v>500</v>
      </c>
      <c r="D645" s="2" t="s">
        <v>1101</v>
      </c>
      <c r="F645" s="9">
        <v>1984</v>
      </c>
      <c r="G645" s="76">
        <v>0.10015143866733972</v>
      </c>
      <c r="H645" s="13">
        <f t="shared" si="64"/>
        <v>11362.24</v>
      </c>
      <c r="I645" s="14"/>
      <c r="K645" s="20">
        <f t="shared" si="62"/>
        <v>6711.41</v>
      </c>
      <c r="L645" s="13">
        <f t="shared" si="65"/>
        <v>0</v>
      </c>
      <c r="M645" s="13">
        <f t="shared" si="65"/>
        <v>0</v>
      </c>
      <c r="N645" s="13">
        <f t="shared" si="65"/>
        <v>0</v>
      </c>
      <c r="O645" s="13">
        <f t="shared" si="65"/>
        <v>0</v>
      </c>
      <c r="P645" s="49">
        <f t="shared" si="65"/>
        <v>0</v>
      </c>
      <c r="Q645" s="49">
        <f t="shared" si="60"/>
        <v>6711.41</v>
      </c>
      <c r="R645" s="21">
        <f t="shared" si="61"/>
        <v>4650.83</v>
      </c>
    </row>
    <row r="646" spans="1:18" ht="15" x14ac:dyDescent="0.25">
      <c r="A646" s="1" t="s">
        <v>499</v>
      </c>
      <c r="B646" s="1">
        <v>3</v>
      </c>
      <c r="C646" s="1" t="s">
        <v>505</v>
      </c>
      <c r="D646" s="2" t="s">
        <v>1106</v>
      </c>
      <c r="F646" s="9">
        <v>2586</v>
      </c>
      <c r="G646" s="76">
        <v>0.13054013124684502</v>
      </c>
      <c r="H646" s="13">
        <f t="shared" si="64"/>
        <v>14809.85</v>
      </c>
      <c r="I646" s="14"/>
      <c r="K646" s="20">
        <f t="shared" si="62"/>
        <v>8747.84</v>
      </c>
      <c r="L646" s="13">
        <f t="shared" si="65"/>
        <v>0</v>
      </c>
      <c r="M646" s="13">
        <f t="shared" si="65"/>
        <v>0</v>
      </c>
      <c r="N646" s="13">
        <f t="shared" si="65"/>
        <v>0</v>
      </c>
      <c r="O646" s="13">
        <f t="shared" si="65"/>
        <v>0</v>
      </c>
      <c r="P646" s="49">
        <f t="shared" si="65"/>
        <v>0</v>
      </c>
      <c r="Q646" s="49">
        <f t="shared" si="60"/>
        <v>8747.84</v>
      </c>
      <c r="R646" s="21">
        <f t="shared" si="61"/>
        <v>6062.01</v>
      </c>
    </row>
    <row r="647" spans="1:18" ht="15.75" thickBot="1" x14ac:dyDescent="0.3">
      <c r="D647" s="2" t="s">
        <v>1223</v>
      </c>
      <c r="F647" s="8">
        <v>19810</v>
      </c>
      <c r="G647" s="77">
        <v>1</v>
      </c>
      <c r="H647" s="13">
        <f>SUM(H639:H646)</f>
        <v>113450.57</v>
      </c>
      <c r="I647" s="14"/>
      <c r="K647" s="20">
        <f t="shared" si="62"/>
        <v>67012.66</v>
      </c>
      <c r="L647" s="13">
        <f t="shared" si="65"/>
        <v>0</v>
      </c>
      <c r="M647" s="13">
        <f t="shared" si="65"/>
        <v>0</v>
      </c>
      <c r="N647" s="13">
        <f t="shared" si="65"/>
        <v>0</v>
      </c>
      <c r="O647" s="13">
        <f t="shared" si="65"/>
        <v>0</v>
      </c>
      <c r="P647" s="49">
        <f t="shared" si="65"/>
        <v>0</v>
      </c>
      <c r="Q647" s="49">
        <f t="shared" si="60"/>
        <v>67012.66</v>
      </c>
      <c r="R647" s="21">
        <f t="shared" si="61"/>
        <v>46437.91</v>
      </c>
    </row>
    <row r="648" spans="1:18" ht="15.75" thickTop="1" x14ac:dyDescent="0.25">
      <c r="A648" s="1" t="s">
        <v>19</v>
      </c>
      <c r="D648" s="2" t="s">
        <v>19</v>
      </c>
      <c r="F648" s="9"/>
      <c r="G648" s="76"/>
      <c r="H648" s="13"/>
      <c r="I648" s="14"/>
      <c r="K648" s="20" t="str">
        <f t="shared" si="62"/>
        <v/>
      </c>
      <c r="L648" s="13" t="str">
        <f t="shared" si="65"/>
        <v/>
      </c>
      <c r="M648" s="13" t="str">
        <f t="shared" si="65"/>
        <v/>
      </c>
      <c r="N648" s="13" t="str">
        <f t="shared" si="65"/>
        <v/>
      </c>
      <c r="O648" s="13" t="str">
        <f t="shared" si="65"/>
        <v/>
      </c>
      <c r="P648" s="49" t="str">
        <f t="shared" si="65"/>
        <v/>
      </c>
      <c r="Q648" s="49" t="str">
        <f t="shared" si="60"/>
        <v/>
      </c>
      <c r="R648" s="21" t="str">
        <f t="shared" si="61"/>
        <v/>
      </c>
    </row>
    <row r="649" spans="1:18" ht="15" x14ac:dyDescent="0.25">
      <c r="A649" s="1" t="s">
        <v>19</v>
      </c>
      <c r="D649" s="2" t="s">
        <v>19</v>
      </c>
      <c r="F649" s="9"/>
      <c r="G649" s="76"/>
      <c r="H649" s="13"/>
      <c r="I649" s="14"/>
      <c r="K649" s="20" t="str">
        <f t="shared" si="62"/>
        <v/>
      </c>
      <c r="L649" s="13" t="str">
        <f t="shared" si="65"/>
        <v/>
      </c>
      <c r="M649" s="13" t="str">
        <f t="shared" si="65"/>
        <v/>
      </c>
      <c r="N649" s="13" t="str">
        <f t="shared" si="65"/>
        <v/>
      </c>
      <c r="O649" s="13" t="str">
        <f t="shared" si="65"/>
        <v/>
      </c>
      <c r="P649" s="49" t="str">
        <f t="shared" si="65"/>
        <v/>
      </c>
      <c r="Q649" s="49" t="str">
        <f t="shared" ref="Q649:Q712" si="66">IF(F649="","",SUM(K649:P649))</f>
        <v/>
      </c>
      <c r="R649" s="21" t="str">
        <f t="shared" ref="R649:R712" si="67">IFERROR(+H649-Q649,"")</f>
        <v/>
      </c>
    </row>
    <row r="650" spans="1:18" ht="15" x14ac:dyDescent="0.25">
      <c r="A650" s="1" t="s">
        <v>507</v>
      </c>
      <c r="B650" s="1">
        <v>1</v>
      </c>
      <c r="C650" s="1" t="s">
        <v>14</v>
      </c>
      <c r="D650" s="2" t="s">
        <v>1108</v>
      </c>
      <c r="F650" s="9">
        <v>17079</v>
      </c>
      <c r="G650" s="76">
        <v>0.73077745924436266</v>
      </c>
      <c r="H650" s="13">
        <f t="shared" si="64"/>
        <v>97810.32</v>
      </c>
      <c r="I650" s="14"/>
      <c r="K650" s="20">
        <f t="shared" ref="K650:K713" si="68">IF(D650="","",ROUND(+$K$5*F650/$F$5,2))</f>
        <v>57774.32</v>
      </c>
      <c r="L650" s="13">
        <f t="shared" si="65"/>
        <v>0</v>
      </c>
      <c r="M650" s="13">
        <f t="shared" si="65"/>
        <v>0</v>
      </c>
      <c r="N650" s="13">
        <f t="shared" si="65"/>
        <v>0</v>
      </c>
      <c r="O650" s="13">
        <f t="shared" si="65"/>
        <v>0</v>
      </c>
      <c r="P650" s="49">
        <f t="shared" si="65"/>
        <v>0</v>
      </c>
      <c r="Q650" s="49">
        <f t="shared" si="66"/>
        <v>57774.32</v>
      </c>
      <c r="R650" s="21">
        <f t="shared" si="67"/>
        <v>40036.000000000007</v>
      </c>
    </row>
    <row r="651" spans="1:18" ht="15" x14ac:dyDescent="0.25">
      <c r="A651" s="1" t="s">
        <v>507</v>
      </c>
      <c r="B651" s="1">
        <v>3</v>
      </c>
      <c r="C651" s="1" t="s">
        <v>509</v>
      </c>
      <c r="D651" s="2" t="s">
        <v>1110</v>
      </c>
      <c r="F651" s="9">
        <v>773</v>
      </c>
      <c r="G651" s="76">
        <v>3.3075178640195116E-2</v>
      </c>
      <c r="H651" s="13">
        <f t="shared" si="64"/>
        <v>4426.92</v>
      </c>
      <c r="I651" s="14"/>
      <c r="K651" s="20">
        <f t="shared" si="68"/>
        <v>2614.88</v>
      </c>
      <c r="L651" s="13">
        <f t="shared" si="65"/>
        <v>0</v>
      </c>
      <c r="M651" s="13">
        <f t="shared" si="65"/>
        <v>0</v>
      </c>
      <c r="N651" s="13">
        <f t="shared" si="65"/>
        <v>0</v>
      </c>
      <c r="O651" s="13">
        <f t="shared" si="65"/>
        <v>0</v>
      </c>
      <c r="P651" s="49">
        <f t="shared" si="65"/>
        <v>0</v>
      </c>
      <c r="Q651" s="49">
        <f t="shared" si="66"/>
        <v>2614.88</v>
      </c>
      <c r="R651" s="21">
        <f t="shared" si="67"/>
        <v>1812.04</v>
      </c>
    </row>
    <row r="652" spans="1:18" ht="15" x14ac:dyDescent="0.25">
      <c r="A652" s="1" t="s">
        <v>507</v>
      </c>
      <c r="B652" s="1">
        <v>3</v>
      </c>
      <c r="C652" s="1" t="s">
        <v>508</v>
      </c>
      <c r="D652" s="2" t="s">
        <v>1109</v>
      </c>
      <c r="F652" s="9">
        <v>3662</v>
      </c>
      <c r="G652" s="76">
        <v>0.15668991485173933</v>
      </c>
      <c r="H652" s="13">
        <f t="shared" ref="H652:H714" si="69">ROUND(F652/$F$5*$H$5,2)</f>
        <v>20972.03</v>
      </c>
      <c r="I652" s="14"/>
      <c r="K652" s="20">
        <f t="shared" si="68"/>
        <v>12387.7</v>
      </c>
      <c r="L652" s="13">
        <f t="shared" si="65"/>
        <v>0</v>
      </c>
      <c r="M652" s="13">
        <f t="shared" si="65"/>
        <v>0</v>
      </c>
      <c r="N652" s="13">
        <f t="shared" si="65"/>
        <v>0</v>
      </c>
      <c r="O652" s="13">
        <f t="shared" si="65"/>
        <v>0</v>
      </c>
      <c r="P652" s="49">
        <f t="shared" si="65"/>
        <v>0</v>
      </c>
      <c r="Q652" s="49">
        <f t="shared" si="66"/>
        <v>12387.7</v>
      </c>
      <c r="R652" s="21">
        <f t="shared" si="67"/>
        <v>8584.3299999999981</v>
      </c>
    </row>
    <row r="653" spans="1:18" ht="15" x14ac:dyDescent="0.25">
      <c r="A653" s="1" t="s">
        <v>507</v>
      </c>
      <c r="B653" s="1">
        <v>3</v>
      </c>
      <c r="C653" s="1" t="s">
        <v>510</v>
      </c>
      <c r="D653" s="2" t="s">
        <v>1111</v>
      </c>
      <c r="F653" s="9">
        <v>1857</v>
      </c>
      <c r="G653" s="76">
        <v>7.9457447263702879E-2</v>
      </c>
      <c r="H653" s="13">
        <f t="shared" si="69"/>
        <v>10634.92</v>
      </c>
      <c r="I653" s="14"/>
      <c r="K653" s="20">
        <f t="shared" si="68"/>
        <v>6281.8</v>
      </c>
      <c r="L653" s="13">
        <f t="shared" si="65"/>
        <v>0</v>
      </c>
      <c r="M653" s="13">
        <f t="shared" si="65"/>
        <v>0</v>
      </c>
      <c r="N653" s="13">
        <f t="shared" si="65"/>
        <v>0</v>
      </c>
      <c r="O653" s="13">
        <f t="shared" si="65"/>
        <v>0</v>
      </c>
      <c r="P653" s="49">
        <f t="shared" si="65"/>
        <v>0</v>
      </c>
      <c r="Q653" s="49">
        <f t="shared" si="66"/>
        <v>6281.8</v>
      </c>
      <c r="R653" s="21">
        <f t="shared" si="67"/>
        <v>4353.12</v>
      </c>
    </row>
    <row r="654" spans="1:18" ht="15.75" thickBot="1" x14ac:dyDescent="0.3">
      <c r="D654" s="2" t="s">
        <v>1223</v>
      </c>
      <c r="F654" s="8">
        <v>23371</v>
      </c>
      <c r="G654" s="77">
        <v>1</v>
      </c>
      <c r="H654" s="13">
        <f>SUM(H650:H653)</f>
        <v>133844.19</v>
      </c>
      <c r="I654" s="14"/>
      <c r="K654" s="20">
        <f t="shared" si="68"/>
        <v>79058.7</v>
      </c>
      <c r="L654" s="13">
        <f t="shared" si="65"/>
        <v>0</v>
      </c>
      <c r="M654" s="13">
        <f t="shared" si="65"/>
        <v>0</v>
      </c>
      <c r="N654" s="13">
        <f t="shared" si="65"/>
        <v>0</v>
      </c>
      <c r="O654" s="13">
        <f t="shared" si="65"/>
        <v>0</v>
      </c>
      <c r="P654" s="49">
        <f t="shared" si="65"/>
        <v>0</v>
      </c>
      <c r="Q654" s="49">
        <f t="shared" si="66"/>
        <v>79058.7</v>
      </c>
      <c r="R654" s="21">
        <f t="shared" si="67"/>
        <v>54785.490000000005</v>
      </c>
    </row>
    <row r="655" spans="1:18" ht="15.75" thickTop="1" x14ac:dyDescent="0.25">
      <c r="A655" s="1" t="s">
        <v>19</v>
      </c>
      <c r="D655" s="2" t="s">
        <v>19</v>
      </c>
      <c r="F655" s="9"/>
      <c r="G655" s="76"/>
      <c r="H655" s="13"/>
      <c r="I655" s="14"/>
      <c r="K655" s="20" t="str">
        <f t="shared" si="68"/>
        <v/>
      </c>
      <c r="L655" s="13" t="str">
        <f t="shared" si="65"/>
        <v/>
      </c>
      <c r="M655" s="13" t="str">
        <f t="shared" si="65"/>
        <v/>
      </c>
      <c r="N655" s="13" t="str">
        <f t="shared" si="65"/>
        <v/>
      </c>
      <c r="O655" s="13" t="str">
        <f t="shared" si="65"/>
        <v/>
      </c>
      <c r="P655" s="49" t="str">
        <f t="shared" si="65"/>
        <v/>
      </c>
      <c r="Q655" s="49" t="str">
        <f t="shared" si="66"/>
        <v/>
      </c>
      <c r="R655" s="21" t="str">
        <f t="shared" si="67"/>
        <v/>
      </c>
    </row>
    <row r="656" spans="1:18" ht="15" x14ac:dyDescent="0.25">
      <c r="A656" s="1" t="s">
        <v>511</v>
      </c>
      <c r="B656" s="1">
        <v>1</v>
      </c>
      <c r="C656" s="1" t="s">
        <v>14</v>
      </c>
      <c r="D656" s="2" t="s">
        <v>1112</v>
      </c>
      <c r="F656" s="9">
        <v>20079</v>
      </c>
      <c r="G656" s="76">
        <v>0.58309859154929577</v>
      </c>
      <c r="H656" s="13">
        <f t="shared" si="69"/>
        <v>114991.12</v>
      </c>
      <c r="I656" s="14"/>
      <c r="K656" s="20">
        <f t="shared" si="68"/>
        <v>67922.63</v>
      </c>
      <c r="L656" s="13">
        <f t="shared" si="65"/>
        <v>0</v>
      </c>
      <c r="M656" s="13">
        <f t="shared" si="65"/>
        <v>0</v>
      </c>
      <c r="N656" s="13">
        <f t="shared" si="65"/>
        <v>0</v>
      </c>
      <c r="O656" s="13">
        <f t="shared" si="65"/>
        <v>0</v>
      </c>
      <c r="P656" s="49">
        <f t="shared" si="65"/>
        <v>0</v>
      </c>
      <c r="Q656" s="49">
        <f t="shared" si="66"/>
        <v>67922.63</v>
      </c>
      <c r="R656" s="21">
        <f t="shared" si="67"/>
        <v>47068.489999999991</v>
      </c>
    </row>
    <row r="657" spans="1:18" ht="15" x14ac:dyDescent="0.25">
      <c r="A657" s="1" t="s">
        <v>511</v>
      </c>
      <c r="B657" s="1">
        <v>3</v>
      </c>
      <c r="C657" s="1" t="s">
        <v>512</v>
      </c>
      <c r="D657" s="2" t="s">
        <v>1113</v>
      </c>
      <c r="F657" s="9">
        <v>9340</v>
      </c>
      <c r="G657" s="76">
        <v>0.27123566139102656</v>
      </c>
      <c r="H657" s="13">
        <f t="shared" si="69"/>
        <v>53489.57</v>
      </c>
      <c r="I657" s="14"/>
      <c r="K657" s="20">
        <f t="shared" si="68"/>
        <v>31595.07</v>
      </c>
      <c r="L657" s="13">
        <f t="shared" si="65"/>
        <v>0</v>
      </c>
      <c r="M657" s="13">
        <f t="shared" si="65"/>
        <v>0</v>
      </c>
      <c r="N657" s="13">
        <f t="shared" si="65"/>
        <v>0</v>
      </c>
      <c r="O657" s="13">
        <f t="shared" si="65"/>
        <v>0</v>
      </c>
      <c r="P657" s="49">
        <f t="shared" si="65"/>
        <v>0</v>
      </c>
      <c r="Q657" s="49">
        <f t="shared" si="66"/>
        <v>31595.07</v>
      </c>
      <c r="R657" s="21">
        <f t="shared" si="67"/>
        <v>21894.5</v>
      </c>
    </row>
    <row r="658" spans="1:18" ht="15" x14ac:dyDescent="0.25">
      <c r="A658" s="1" t="s">
        <v>511</v>
      </c>
      <c r="B658" s="1">
        <v>3</v>
      </c>
      <c r="C658" s="1" t="s">
        <v>116</v>
      </c>
      <c r="D658" s="2" t="s">
        <v>719</v>
      </c>
      <c r="E658" s="1" t="s">
        <v>614</v>
      </c>
      <c r="F658" s="9">
        <v>359</v>
      </c>
      <c r="G658" s="76">
        <v>1.0425439233338173E-2</v>
      </c>
      <c r="H658" s="13">
        <f t="shared" si="69"/>
        <v>2055.9699999999998</v>
      </c>
      <c r="I658" s="14"/>
      <c r="K658" s="20">
        <f t="shared" si="68"/>
        <v>1214.4100000000001</v>
      </c>
      <c r="L658" s="13">
        <f t="shared" si="65"/>
        <v>0</v>
      </c>
      <c r="M658" s="13">
        <f t="shared" si="65"/>
        <v>0</v>
      </c>
      <c r="N658" s="13">
        <f t="shared" si="65"/>
        <v>0</v>
      </c>
      <c r="O658" s="13">
        <f t="shared" si="65"/>
        <v>0</v>
      </c>
      <c r="P658" s="49">
        <f t="shared" si="65"/>
        <v>0</v>
      </c>
      <c r="Q658" s="49">
        <f t="shared" si="66"/>
        <v>1214.4100000000001</v>
      </c>
      <c r="R658" s="21">
        <f t="shared" si="67"/>
        <v>841.55999999999972</v>
      </c>
    </row>
    <row r="659" spans="1:18" ht="15" x14ac:dyDescent="0.25">
      <c r="A659" s="1" t="s">
        <v>511</v>
      </c>
      <c r="B659" s="1">
        <v>3</v>
      </c>
      <c r="C659" s="1" t="s">
        <v>513</v>
      </c>
      <c r="D659" s="2" t="s">
        <v>1114</v>
      </c>
      <c r="F659" s="9">
        <v>354</v>
      </c>
      <c r="G659" s="76">
        <v>1.0280238129809787E-2</v>
      </c>
      <c r="H659" s="13">
        <f t="shared" si="69"/>
        <v>2027.33</v>
      </c>
      <c r="I659" s="14"/>
      <c r="K659" s="20">
        <f t="shared" si="68"/>
        <v>1197.5</v>
      </c>
      <c r="L659" s="13">
        <f t="shared" si="65"/>
        <v>0</v>
      </c>
      <c r="M659" s="13">
        <f t="shared" si="65"/>
        <v>0</v>
      </c>
      <c r="N659" s="13">
        <f t="shared" si="65"/>
        <v>0</v>
      </c>
      <c r="O659" s="13">
        <f t="shared" si="65"/>
        <v>0</v>
      </c>
      <c r="P659" s="49">
        <f t="shared" si="65"/>
        <v>0</v>
      </c>
      <c r="Q659" s="49">
        <f t="shared" si="66"/>
        <v>1197.5</v>
      </c>
      <c r="R659" s="21">
        <f t="shared" si="67"/>
        <v>829.82999999999993</v>
      </c>
    </row>
    <row r="660" spans="1:18" ht="15" x14ac:dyDescent="0.25">
      <c r="A660" s="1" t="s">
        <v>511</v>
      </c>
      <c r="B660" s="1">
        <v>3</v>
      </c>
      <c r="C660" s="1" t="s">
        <v>514</v>
      </c>
      <c r="D660" s="2" t="s">
        <v>1115</v>
      </c>
      <c r="F660" s="9">
        <v>2034</v>
      </c>
      <c r="G660" s="76">
        <v>5.9067808915347755E-2</v>
      </c>
      <c r="H660" s="13">
        <f t="shared" si="69"/>
        <v>11648.58</v>
      </c>
      <c r="I660" s="14"/>
      <c r="K660" s="20">
        <f t="shared" si="68"/>
        <v>6880.55</v>
      </c>
      <c r="L660" s="13">
        <f t="shared" si="65"/>
        <v>0</v>
      </c>
      <c r="M660" s="13">
        <f t="shared" si="65"/>
        <v>0</v>
      </c>
      <c r="N660" s="13">
        <f t="shared" si="65"/>
        <v>0</v>
      </c>
      <c r="O660" s="13">
        <f t="shared" si="65"/>
        <v>0</v>
      </c>
      <c r="P660" s="49">
        <f t="shared" si="65"/>
        <v>0</v>
      </c>
      <c r="Q660" s="49">
        <f t="shared" si="66"/>
        <v>6880.55</v>
      </c>
      <c r="R660" s="21">
        <f t="shared" si="67"/>
        <v>4768.03</v>
      </c>
    </row>
    <row r="661" spans="1:18" ht="15" x14ac:dyDescent="0.25">
      <c r="A661" s="1" t="s">
        <v>511</v>
      </c>
      <c r="B661" s="1">
        <v>3</v>
      </c>
      <c r="C661" s="1" t="s">
        <v>515</v>
      </c>
      <c r="D661" s="2" t="s">
        <v>723</v>
      </c>
      <c r="E661" s="1" t="s">
        <v>614</v>
      </c>
      <c r="F661" s="9">
        <v>1295</v>
      </c>
      <c r="G661" s="76">
        <v>3.7607085813852185E-2</v>
      </c>
      <c r="H661" s="13">
        <f t="shared" si="69"/>
        <v>7416.38</v>
      </c>
      <c r="I661" s="14"/>
      <c r="K661" s="20">
        <f t="shared" si="68"/>
        <v>4380.6899999999996</v>
      </c>
      <c r="L661" s="13">
        <f t="shared" si="65"/>
        <v>0</v>
      </c>
      <c r="M661" s="13">
        <f t="shared" si="65"/>
        <v>0</v>
      </c>
      <c r="N661" s="13">
        <f t="shared" si="65"/>
        <v>0</v>
      </c>
      <c r="O661" s="13">
        <f t="shared" si="65"/>
        <v>0</v>
      </c>
      <c r="P661" s="49">
        <f t="shared" si="65"/>
        <v>0</v>
      </c>
      <c r="Q661" s="49">
        <f t="shared" si="66"/>
        <v>4380.6899999999996</v>
      </c>
      <c r="R661" s="21">
        <f t="shared" si="67"/>
        <v>3035.6900000000005</v>
      </c>
    </row>
    <row r="662" spans="1:18" ht="15" x14ac:dyDescent="0.25">
      <c r="A662" s="1" t="s">
        <v>511</v>
      </c>
      <c r="B662" s="1">
        <v>3</v>
      </c>
      <c r="C662" s="1" t="s">
        <v>516</v>
      </c>
      <c r="D662" s="2" t="s">
        <v>1116</v>
      </c>
      <c r="F662" s="9">
        <v>585</v>
      </c>
      <c r="G662" s="76">
        <v>1.6988529112821258E-2</v>
      </c>
      <c r="H662" s="13">
        <f t="shared" si="69"/>
        <v>3350.26</v>
      </c>
      <c r="I662" s="14"/>
      <c r="K662" s="20">
        <f t="shared" si="68"/>
        <v>1978.92</v>
      </c>
      <c r="L662" s="13">
        <f t="shared" si="65"/>
        <v>0</v>
      </c>
      <c r="M662" s="13">
        <f t="shared" si="65"/>
        <v>0</v>
      </c>
      <c r="N662" s="13">
        <f t="shared" si="65"/>
        <v>0</v>
      </c>
      <c r="O662" s="13">
        <f t="shared" si="65"/>
        <v>0</v>
      </c>
      <c r="P662" s="49">
        <f t="shared" si="65"/>
        <v>0</v>
      </c>
      <c r="Q662" s="49">
        <f t="shared" si="66"/>
        <v>1978.92</v>
      </c>
      <c r="R662" s="21">
        <f t="shared" si="67"/>
        <v>1371.3400000000001</v>
      </c>
    </row>
    <row r="663" spans="1:18" ht="15" x14ac:dyDescent="0.25">
      <c r="A663" s="1" t="s">
        <v>511</v>
      </c>
      <c r="B663" s="1">
        <v>3</v>
      </c>
      <c r="C663" s="1" t="s">
        <v>517</v>
      </c>
      <c r="D663" s="2" t="s">
        <v>1117</v>
      </c>
      <c r="F663" s="9">
        <v>389</v>
      </c>
      <c r="G663" s="76">
        <v>1.1296645854508494E-2</v>
      </c>
      <c r="H663" s="13">
        <f t="shared" si="69"/>
        <v>2227.7800000000002</v>
      </c>
      <c r="I663" s="14"/>
      <c r="K663" s="20">
        <f t="shared" si="68"/>
        <v>1315.9</v>
      </c>
      <c r="L663" s="13">
        <f t="shared" si="65"/>
        <v>0</v>
      </c>
      <c r="M663" s="13">
        <f t="shared" si="65"/>
        <v>0</v>
      </c>
      <c r="N663" s="13">
        <f t="shared" si="65"/>
        <v>0</v>
      </c>
      <c r="O663" s="13">
        <f t="shared" si="65"/>
        <v>0</v>
      </c>
      <c r="P663" s="49">
        <f t="shared" si="65"/>
        <v>0</v>
      </c>
      <c r="Q663" s="49">
        <f t="shared" si="66"/>
        <v>1315.9</v>
      </c>
      <c r="R663" s="21">
        <f t="shared" si="67"/>
        <v>911.88000000000011</v>
      </c>
    </row>
    <row r="664" spans="1:18" ht="15.75" thickBot="1" x14ac:dyDescent="0.3">
      <c r="D664" s="2" t="s">
        <v>1223</v>
      </c>
      <c r="F664" s="8">
        <v>34435</v>
      </c>
      <c r="G664" s="77">
        <v>1</v>
      </c>
      <c r="H664" s="13">
        <f>SUM(H656:H663)</f>
        <v>197206.99</v>
      </c>
      <c r="I664" s="14"/>
      <c r="K664" s="20">
        <f t="shared" si="68"/>
        <v>116485.66</v>
      </c>
      <c r="L664" s="13">
        <f t="shared" si="65"/>
        <v>0</v>
      </c>
      <c r="M664" s="13">
        <f t="shared" si="65"/>
        <v>0</v>
      </c>
      <c r="N664" s="13">
        <f t="shared" si="65"/>
        <v>0</v>
      </c>
      <c r="O664" s="13">
        <f t="shared" si="65"/>
        <v>0</v>
      </c>
      <c r="P664" s="49">
        <f t="shared" si="65"/>
        <v>0</v>
      </c>
      <c r="Q664" s="49">
        <f t="shared" si="66"/>
        <v>116485.66</v>
      </c>
      <c r="R664" s="21">
        <f t="shared" si="67"/>
        <v>80721.329999999987</v>
      </c>
    </row>
    <row r="665" spans="1:18" ht="15.75" thickTop="1" x14ac:dyDescent="0.25">
      <c r="A665" s="1" t="s">
        <v>19</v>
      </c>
      <c r="D665" s="2" t="s">
        <v>19</v>
      </c>
      <c r="F665" s="9"/>
      <c r="G665" s="76"/>
      <c r="H665" s="13"/>
      <c r="I665" s="14"/>
      <c r="K665" s="20" t="str">
        <f t="shared" si="68"/>
        <v/>
      </c>
      <c r="L665" s="13" t="str">
        <f t="shared" si="65"/>
        <v/>
      </c>
      <c r="M665" s="13" t="str">
        <f t="shared" si="65"/>
        <v/>
      </c>
      <c r="N665" s="13" t="str">
        <f t="shared" si="65"/>
        <v/>
      </c>
      <c r="O665" s="13" t="str">
        <f t="shared" si="65"/>
        <v/>
      </c>
      <c r="P665" s="49" t="str">
        <f t="shared" si="65"/>
        <v/>
      </c>
      <c r="Q665" s="49" t="str">
        <f t="shared" si="66"/>
        <v/>
      </c>
      <c r="R665" s="21" t="str">
        <f t="shared" si="67"/>
        <v/>
      </c>
    </row>
    <row r="666" spans="1:18" ht="15" x14ac:dyDescent="0.25">
      <c r="A666" s="1" t="s">
        <v>518</v>
      </c>
      <c r="B666" s="1">
        <v>1</v>
      </c>
      <c r="C666" s="1" t="s">
        <v>14</v>
      </c>
      <c r="D666" s="2" t="s">
        <v>1118</v>
      </c>
      <c r="F666" s="9">
        <v>12094</v>
      </c>
      <c r="G666" s="76">
        <v>0.58096747850314645</v>
      </c>
      <c r="H666" s="13">
        <f t="shared" si="69"/>
        <v>69261.55</v>
      </c>
      <c r="I666" s="14"/>
      <c r="K666" s="20">
        <f t="shared" si="68"/>
        <v>40911.21</v>
      </c>
      <c r="L666" s="13">
        <f t="shared" si="65"/>
        <v>0</v>
      </c>
      <c r="M666" s="13">
        <f t="shared" si="65"/>
        <v>0</v>
      </c>
      <c r="N666" s="13">
        <f t="shared" si="65"/>
        <v>0</v>
      </c>
      <c r="O666" s="13">
        <f t="shared" si="65"/>
        <v>0</v>
      </c>
      <c r="P666" s="49">
        <f t="shared" si="65"/>
        <v>0</v>
      </c>
      <c r="Q666" s="49">
        <f t="shared" si="66"/>
        <v>40911.21</v>
      </c>
      <c r="R666" s="21">
        <f t="shared" si="67"/>
        <v>28350.340000000004</v>
      </c>
    </row>
    <row r="667" spans="1:18" ht="15" x14ac:dyDescent="0.25">
      <c r="A667" s="1" t="s">
        <v>518</v>
      </c>
      <c r="B667" s="1">
        <v>3</v>
      </c>
      <c r="C667" s="1" t="s">
        <v>520</v>
      </c>
      <c r="D667" s="2" t="s">
        <v>1120</v>
      </c>
      <c r="F667" s="9">
        <v>625</v>
      </c>
      <c r="G667" s="76">
        <v>3.0023538454148051E-2</v>
      </c>
      <c r="H667" s="13">
        <f t="shared" si="69"/>
        <v>3579.33</v>
      </c>
      <c r="I667" s="14"/>
      <c r="K667" s="20">
        <f t="shared" si="68"/>
        <v>2114.23</v>
      </c>
      <c r="L667" s="13">
        <f t="shared" si="65"/>
        <v>0</v>
      </c>
      <c r="M667" s="13">
        <f t="shared" si="65"/>
        <v>0</v>
      </c>
      <c r="N667" s="13">
        <f t="shared" si="65"/>
        <v>0</v>
      </c>
      <c r="O667" s="13">
        <f t="shared" si="65"/>
        <v>0</v>
      </c>
      <c r="P667" s="49">
        <f t="shared" si="65"/>
        <v>0</v>
      </c>
      <c r="Q667" s="49">
        <f t="shared" si="66"/>
        <v>2114.23</v>
      </c>
      <c r="R667" s="21">
        <f t="shared" si="67"/>
        <v>1465.1</v>
      </c>
    </row>
    <row r="668" spans="1:18" ht="15" x14ac:dyDescent="0.25">
      <c r="A668" s="1" t="s">
        <v>518</v>
      </c>
      <c r="B668" s="1">
        <v>3</v>
      </c>
      <c r="C668" s="1" t="s">
        <v>521</v>
      </c>
      <c r="D668" s="2" t="s">
        <v>1121</v>
      </c>
      <c r="F668" s="9">
        <v>797</v>
      </c>
      <c r="G668" s="76">
        <v>3.8286016236729593E-2</v>
      </c>
      <c r="H668" s="13">
        <f t="shared" si="69"/>
        <v>4564.37</v>
      </c>
      <c r="I668" s="14"/>
      <c r="K668" s="20">
        <f t="shared" si="68"/>
        <v>2696.07</v>
      </c>
      <c r="L668" s="13">
        <f t="shared" si="65"/>
        <v>0</v>
      </c>
      <c r="M668" s="13">
        <f t="shared" si="65"/>
        <v>0</v>
      </c>
      <c r="N668" s="13">
        <f t="shared" si="65"/>
        <v>0</v>
      </c>
      <c r="O668" s="13">
        <f t="shared" si="65"/>
        <v>0</v>
      </c>
      <c r="P668" s="49">
        <f t="shared" si="65"/>
        <v>0</v>
      </c>
      <c r="Q668" s="49">
        <f t="shared" si="66"/>
        <v>2696.07</v>
      </c>
      <c r="R668" s="21">
        <f t="shared" si="67"/>
        <v>1868.2999999999997</v>
      </c>
    </row>
    <row r="669" spans="1:18" ht="15" x14ac:dyDescent="0.25">
      <c r="A669" s="1" t="s">
        <v>518</v>
      </c>
      <c r="B669" s="1">
        <v>3</v>
      </c>
      <c r="C669" s="1" t="s">
        <v>522</v>
      </c>
      <c r="D669" s="2" t="s">
        <v>1122</v>
      </c>
      <c r="F669" s="9">
        <v>1069</v>
      </c>
      <c r="G669" s="76">
        <v>5.1352260171974827E-2</v>
      </c>
      <c r="H669" s="13">
        <f t="shared" si="69"/>
        <v>6122.09</v>
      </c>
      <c r="I669" s="14"/>
      <c r="K669" s="20">
        <f t="shared" si="68"/>
        <v>3616.18</v>
      </c>
      <c r="L669" s="13">
        <f t="shared" si="65"/>
        <v>0</v>
      </c>
      <c r="M669" s="13">
        <f t="shared" si="65"/>
        <v>0</v>
      </c>
      <c r="N669" s="13">
        <f t="shared" si="65"/>
        <v>0</v>
      </c>
      <c r="O669" s="13">
        <f t="shared" si="65"/>
        <v>0</v>
      </c>
      <c r="P669" s="49">
        <f t="shared" si="65"/>
        <v>0</v>
      </c>
      <c r="Q669" s="49">
        <f t="shared" si="66"/>
        <v>3616.18</v>
      </c>
      <c r="R669" s="21">
        <f t="shared" si="67"/>
        <v>2505.9100000000003</v>
      </c>
    </row>
    <row r="670" spans="1:18" ht="15" x14ac:dyDescent="0.25">
      <c r="A670" s="1" t="s">
        <v>518</v>
      </c>
      <c r="B670" s="1">
        <v>3</v>
      </c>
      <c r="C670" s="1" t="s">
        <v>523</v>
      </c>
      <c r="D670" s="2" t="s">
        <v>1123</v>
      </c>
      <c r="F670" s="9">
        <v>653</v>
      </c>
      <c r="G670" s="76">
        <v>3.1368592976893886E-2</v>
      </c>
      <c r="H670" s="13">
        <f t="shared" si="69"/>
        <v>3739.69</v>
      </c>
      <c r="I670" s="14"/>
      <c r="K670" s="20">
        <f t="shared" si="68"/>
        <v>2208.9499999999998</v>
      </c>
      <c r="L670" s="13">
        <f t="shared" si="65"/>
        <v>0</v>
      </c>
      <c r="M670" s="13">
        <f t="shared" si="65"/>
        <v>0</v>
      </c>
      <c r="N670" s="13">
        <f t="shared" si="65"/>
        <v>0</v>
      </c>
      <c r="O670" s="13">
        <f t="shared" si="65"/>
        <v>0</v>
      </c>
      <c r="P670" s="49">
        <f t="shared" si="65"/>
        <v>0</v>
      </c>
      <c r="Q670" s="49">
        <f t="shared" si="66"/>
        <v>2208.9499999999998</v>
      </c>
      <c r="R670" s="21">
        <f t="shared" si="67"/>
        <v>1530.7400000000002</v>
      </c>
    </row>
    <row r="671" spans="1:18" ht="15" x14ac:dyDescent="0.25">
      <c r="A671" s="1" t="s">
        <v>518</v>
      </c>
      <c r="B671" s="1">
        <v>3</v>
      </c>
      <c r="C671" s="1" t="s">
        <v>524</v>
      </c>
      <c r="D671" s="2" t="s">
        <v>1124</v>
      </c>
      <c r="F671" s="9">
        <v>208</v>
      </c>
      <c r="G671" s="76">
        <v>9.9918335975404723E-3</v>
      </c>
      <c r="H671" s="13">
        <f t="shared" si="69"/>
        <v>1191.2</v>
      </c>
      <c r="I671" s="14"/>
      <c r="K671" s="20">
        <f t="shared" si="68"/>
        <v>703.62</v>
      </c>
      <c r="L671" s="13">
        <f t="shared" si="65"/>
        <v>0</v>
      </c>
      <c r="M671" s="13">
        <f t="shared" si="65"/>
        <v>0</v>
      </c>
      <c r="N671" s="13">
        <f t="shared" si="65"/>
        <v>0</v>
      </c>
      <c r="O671" s="13">
        <f t="shared" si="65"/>
        <v>0</v>
      </c>
      <c r="P671" s="49">
        <f t="shared" si="65"/>
        <v>0</v>
      </c>
      <c r="Q671" s="49">
        <f t="shared" si="66"/>
        <v>703.62</v>
      </c>
      <c r="R671" s="21">
        <f t="shared" si="67"/>
        <v>487.58000000000004</v>
      </c>
    </row>
    <row r="672" spans="1:18" ht="15" x14ac:dyDescent="0.25">
      <c r="A672" s="1" t="s">
        <v>518</v>
      </c>
      <c r="B672" s="1">
        <v>3</v>
      </c>
      <c r="C672" s="1" t="s">
        <v>525</v>
      </c>
      <c r="D672" s="2" t="s">
        <v>1125</v>
      </c>
      <c r="F672" s="9">
        <v>1107</v>
      </c>
      <c r="G672" s="76">
        <v>5.3177691309987028E-2</v>
      </c>
      <c r="H672" s="13">
        <f t="shared" si="69"/>
        <v>6339.72</v>
      </c>
      <c r="I672" s="14"/>
      <c r="K672" s="20">
        <f t="shared" si="68"/>
        <v>3744.73</v>
      </c>
      <c r="L672" s="13">
        <f t="shared" si="65"/>
        <v>0</v>
      </c>
      <c r="M672" s="13">
        <f t="shared" si="65"/>
        <v>0</v>
      </c>
      <c r="N672" s="13">
        <f t="shared" si="65"/>
        <v>0</v>
      </c>
      <c r="O672" s="13">
        <f t="shared" si="65"/>
        <v>0</v>
      </c>
      <c r="P672" s="49">
        <f t="shared" si="65"/>
        <v>0</v>
      </c>
      <c r="Q672" s="49">
        <f t="shared" si="66"/>
        <v>3744.73</v>
      </c>
      <c r="R672" s="21">
        <f t="shared" si="67"/>
        <v>2594.9900000000002</v>
      </c>
    </row>
    <row r="673" spans="1:18" ht="15" x14ac:dyDescent="0.25">
      <c r="A673" s="1" t="s">
        <v>518</v>
      </c>
      <c r="B673" s="1">
        <v>3</v>
      </c>
      <c r="C673" s="1" t="s">
        <v>519</v>
      </c>
      <c r="D673" s="2" t="s">
        <v>1119</v>
      </c>
      <c r="F673" s="9">
        <v>4264</v>
      </c>
      <c r="G673" s="76">
        <v>0.20483258874957966</v>
      </c>
      <c r="H673" s="13">
        <f t="shared" si="69"/>
        <v>24419.65</v>
      </c>
      <c r="I673" s="14"/>
      <c r="K673" s="20">
        <f t="shared" si="68"/>
        <v>14424.13</v>
      </c>
      <c r="L673" s="13">
        <f t="shared" si="65"/>
        <v>0</v>
      </c>
      <c r="M673" s="13">
        <f t="shared" si="65"/>
        <v>0</v>
      </c>
      <c r="N673" s="13">
        <f t="shared" si="65"/>
        <v>0</v>
      </c>
      <c r="O673" s="13">
        <f t="shared" si="65"/>
        <v>0</v>
      </c>
      <c r="P673" s="49">
        <f t="shared" si="65"/>
        <v>0</v>
      </c>
      <c r="Q673" s="49">
        <f t="shared" si="66"/>
        <v>14424.13</v>
      </c>
      <c r="R673" s="21">
        <f t="shared" si="67"/>
        <v>9995.5200000000023</v>
      </c>
    </row>
    <row r="674" spans="1:18" ht="15.75" thickBot="1" x14ac:dyDescent="0.3">
      <c r="D674" s="2" t="s">
        <v>1223</v>
      </c>
      <c r="F674" s="8">
        <v>20817</v>
      </c>
      <c r="G674" s="77">
        <v>1</v>
      </c>
      <c r="H674" s="13">
        <f>SUM(H666:H673)</f>
        <v>119217.60000000001</v>
      </c>
      <c r="I674" s="14"/>
      <c r="K674" s="20">
        <f t="shared" si="68"/>
        <v>70419.11</v>
      </c>
      <c r="L674" s="13">
        <f t="shared" si="65"/>
        <v>0</v>
      </c>
      <c r="M674" s="13">
        <f t="shared" si="65"/>
        <v>0</v>
      </c>
      <c r="N674" s="13">
        <f t="shared" si="65"/>
        <v>0</v>
      </c>
      <c r="O674" s="13">
        <f t="shared" si="65"/>
        <v>0</v>
      </c>
      <c r="P674" s="49">
        <f t="shared" si="65"/>
        <v>0</v>
      </c>
      <c r="Q674" s="49">
        <f t="shared" si="66"/>
        <v>70419.11</v>
      </c>
      <c r="R674" s="21">
        <f t="shared" si="67"/>
        <v>48798.490000000005</v>
      </c>
    </row>
    <row r="675" spans="1:18" ht="15.75" thickTop="1" x14ac:dyDescent="0.25">
      <c r="A675" s="1" t="s">
        <v>19</v>
      </c>
      <c r="D675" s="2" t="s">
        <v>19</v>
      </c>
      <c r="F675" s="9"/>
      <c r="G675" s="76"/>
      <c r="H675" s="13"/>
      <c r="I675" s="14"/>
      <c r="K675" s="20" t="str">
        <f t="shared" si="68"/>
        <v/>
      </c>
      <c r="L675" s="13" t="str">
        <f t="shared" si="65"/>
        <v/>
      </c>
      <c r="M675" s="13" t="str">
        <f t="shared" si="65"/>
        <v/>
      </c>
      <c r="N675" s="13" t="str">
        <f t="shared" si="65"/>
        <v/>
      </c>
      <c r="O675" s="13" t="str">
        <f t="shared" si="65"/>
        <v/>
      </c>
      <c r="P675" s="49" t="str">
        <f t="shared" si="65"/>
        <v/>
      </c>
      <c r="Q675" s="49" t="str">
        <f t="shared" si="66"/>
        <v/>
      </c>
      <c r="R675" s="21" t="str">
        <f t="shared" si="67"/>
        <v/>
      </c>
    </row>
    <row r="676" spans="1:18" ht="15" x14ac:dyDescent="0.25">
      <c r="A676" s="1" t="s">
        <v>527</v>
      </c>
      <c r="B676" s="1">
        <v>1</v>
      </c>
      <c r="C676" s="1" t="s">
        <v>14</v>
      </c>
      <c r="D676" s="2" t="s">
        <v>1127</v>
      </c>
      <c r="F676" s="9">
        <v>64998</v>
      </c>
      <c r="G676" s="76">
        <v>0.34898067661381682</v>
      </c>
      <c r="H676" s="13">
        <f t="shared" si="69"/>
        <v>372239.29</v>
      </c>
      <c r="I676" s="14"/>
      <c r="K676" s="20">
        <f t="shared" si="68"/>
        <v>219873.24</v>
      </c>
      <c r="L676" s="13">
        <f t="shared" si="65"/>
        <v>0</v>
      </c>
      <c r="M676" s="13">
        <f t="shared" si="65"/>
        <v>0</v>
      </c>
      <c r="N676" s="13">
        <f t="shared" si="65"/>
        <v>0</v>
      </c>
      <c r="O676" s="13">
        <f t="shared" si="65"/>
        <v>0</v>
      </c>
      <c r="P676" s="49">
        <f t="shared" si="65"/>
        <v>0</v>
      </c>
      <c r="Q676" s="49">
        <f t="shared" si="66"/>
        <v>219873.24</v>
      </c>
      <c r="R676" s="21">
        <f t="shared" si="67"/>
        <v>152366.04999999999</v>
      </c>
    </row>
    <row r="677" spans="1:18" ht="15" x14ac:dyDescent="0.25">
      <c r="A677" s="1" t="s">
        <v>527</v>
      </c>
      <c r="B677" s="1">
        <v>3</v>
      </c>
      <c r="C677" s="1" t="s">
        <v>530</v>
      </c>
      <c r="D677" s="2" t="s">
        <v>1130</v>
      </c>
      <c r="F677" s="9">
        <v>1838</v>
      </c>
      <c r="G677" s="76">
        <v>9.8684033911227327E-3</v>
      </c>
      <c r="H677" s="13">
        <f t="shared" si="69"/>
        <v>10526.11</v>
      </c>
      <c r="I677" s="14"/>
      <c r="K677" s="20">
        <f t="shared" si="68"/>
        <v>6217.53</v>
      </c>
      <c r="L677" s="13">
        <f t="shared" si="65"/>
        <v>0</v>
      </c>
      <c r="M677" s="13">
        <f t="shared" si="65"/>
        <v>0</v>
      </c>
      <c r="N677" s="13">
        <f t="shared" si="65"/>
        <v>0</v>
      </c>
      <c r="O677" s="13">
        <f t="shared" si="65"/>
        <v>0</v>
      </c>
      <c r="P677" s="49">
        <f t="shared" si="65"/>
        <v>0</v>
      </c>
      <c r="Q677" s="49">
        <f t="shared" si="66"/>
        <v>6217.53</v>
      </c>
      <c r="R677" s="21">
        <f t="shared" si="67"/>
        <v>4308.5800000000008</v>
      </c>
    </row>
    <row r="678" spans="1:18" ht="15" x14ac:dyDescent="0.25">
      <c r="A678" s="1" t="s">
        <v>527</v>
      </c>
      <c r="B678" s="1">
        <v>3</v>
      </c>
      <c r="C678" s="1" t="s">
        <v>531</v>
      </c>
      <c r="D678" s="2" t="s">
        <v>1131</v>
      </c>
      <c r="F678" s="9">
        <v>600</v>
      </c>
      <c r="G678" s="76">
        <v>3.2214592136418059E-3</v>
      </c>
      <c r="H678" s="13">
        <f t="shared" si="69"/>
        <v>3436.16</v>
      </c>
      <c r="I678" s="14"/>
      <c r="K678" s="20">
        <f t="shared" si="68"/>
        <v>2029.66</v>
      </c>
      <c r="L678" s="13">
        <f t="shared" si="65"/>
        <v>0</v>
      </c>
      <c r="M678" s="13">
        <f t="shared" si="65"/>
        <v>0</v>
      </c>
      <c r="N678" s="13">
        <f t="shared" si="65"/>
        <v>0</v>
      </c>
      <c r="O678" s="13">
        <f t="shared" si="65"/>
        <v>0</v>
      </c>
      <c r="P678" s="49">
        <f t="shared" si="65"/>
        <v>0</v>
      </c>
      <c r="Q678" s="49">
        <f t="shared" si="66"/>
        <v>2029.66</v>
      </c>
      <c r="R678" s="21">
        <f t="shared" si="67"/>
        <v>1406.4999999999998</v>
      </c>
    </row>
    <row r="679" spans="1:18" ht="15" x14ac:dyDescent="0.25">
      <c r="A679" s="1" t="s">
        <v>527</v>
      </c>
      <c r="B679" s="1">
        <v>3</v>
      </c>
      <c r="C679" s="1" t="s">
        <v>532</v>
      </c>
      <c r="D679" s="2" t="s">
        <v>1132</v>
      </c>
      <c r="F679" s="9">
        <v>1330</v>
      </c>
      <c r="G679" s="76">
        <v>7.1409012569060033E-3</v>
      </c>
      <c r="H679" s="13">
        <f t="shared" si="69"/>
        <v>7616.82</v>
      </c>
      <c r="I679" s="14"/>
      <c r="K679" s="20">
        <f t="shared" si="68"/>
        <v>4499.08</v>
      </c>
      <c r="L679" s="13">
        <f t="shared" si="65"/>
        <v>0</v>
      </c>
      <c r="M679" s="13">
        <f t="shared" si="65"/>
        <v>0</v>
      </c>
      <c r="N679" s="13">
        <f t="shared" si="65"/>
        <v>0</v>
      </c>
      <c r="O679" s="13">
        <f t="shared" si="65"/>
        <v>0</v>
      </c>
      <c r="P679" s="49">
        <f t="shared" si="65"/>
        <v>0</v>
      </c>
      <c r="Q679" s="49">
        <f t="shared" si="66"/>
        <v>4499.08</v>
      </c>
      <c r="R679" s="21">
        <f t="shared" si="67"/>
        <v>3117.74</v>
      </c>
    </row>
    <row r="680" spans="1:18" ht="15" x14ac:dyDescent="0.25">
      <c r="A680" s="1" t="s">
        <v>527</v>
      </c>
      <c r="B680" s="1">
        <v>3</v>
      </c>
      <c r="C680" s="1" t="s">
        <v>528</v>
      </c>
      <c r="D680" s="2" t="s">
        <v>1128</v>
      </c>
      <c r="F680" s="9">
        <v>70783</v>
      </c>
      <c r="G680" s="76">
        <v>0.38004091253201328</v>
      </c>
      <c r="H680" s="13">
        <f t="shared" si="69"/>
        <v>405369.61</v>
      </c>
      <c r="I680" s="14"/>
      <c r="K680" s="20">
        <f t="shared" si="68"/>
        <v>239442.56</v>
      </c>
      <c r="L680" s="13">
        <f t="shared" si="65"/>
        <v>0</v>
      </c>
      <c r="M680" s="13">
        <f t="shared" si="65"/>
        <v>0</v>
      </c>
      <c r="N680" s="13">
        <f t="shared" si="65"/>
        <v>0</v>
      </c>
      <c r="O680" s="13">
        <f t="shared" si="65"/>
        <v>0</v>
      </c>
      <c r="P680" s="49">
        <f t="shared" si="65"/>
        <v>0</v>
      </c>
      <c r="Q680" s="49">
        <f t="shared" si="66"/>
        <v>239442.56</v>
      </c>
      <c r="R680" s="21">
        <f t="shared" si="67"/>
        <v>165927.04999999999</v>
      </c>
    </row>
    <row r="681" spans="1:18" ht="15" x14ac:dyDescent="0.25">
      <c r="A681" s="1" t="s">
        <v>527</v>
      </c>
      <c r="B681" s="1">
        <v>3</v>
      </c>
      <c r="C681" s="1" t="s">
        <v>40</v>
      </c>
      <c r="D681" s="2" t="s">
        <v>642</v>
      </c>
      <c r="E681" s="1" t="s">
        <v>614</v>
      </c>
      <c r="F681" s="9">
        <v>350</v>
      </c>
      <c r="G681" s="76">
        <v>1.8791845412910535E-3</v>
      </c>
      <c r="H681" s="13">
        <f t="shared" si="69"/>
        <v>2004.43</v>
      </c>
      <c r="I681" s="14"/>
      <c r="K681" s="20">
        <f t="shared" si="68"/>
        <v>1183.97</v>
      </c>
      <c r="L681" s="13">
        <f t="shared" si="65"/>
        <v>0</v>
      </c>
      <c r="M681" s="13">
        <f t="shared" si="65"/>
        <v>0</v>
      </c>
      <c r="N681" s="13">
        <f t="shared" si="65"/>
        <v>0</v>
      </c>
      <c r="O681" s="13">
        <f t="shared" si="65"/>
        <v>0</v>
      </c>
      <c r="P681" s="49">
        <f t="shared" si="65"/>
        <v>0</v>
      </c>
      <c r="Q681" s="49">
        <f t="shared" si="66"/>
        <v>1183.97</v>
      </c>
      <c r="R681" s="21">
        <f t="shared" si="67"/>
        <v>820.46</v>
      </c>
    </row>
    <row r="682" spans="1:18" ht="15" x14ac:dyDescent="0.25">
      <c r="A682" s="1" t="s">
        <v>527</v>
      </c>
      <c r="B682" s="1">
        <v>3</v>
      </c>
      <c r="C682" s="1" t="s">
        <v>533</v>
      </c>
      <c r="D682" s="2" t="s">
        <v>1133</v>
      </c>
      <c r="F682" s="9">
        <v>1757</v>
      </c>
      <c r="G682" s="76">
        <v>9.4335063972810877E-3</v>
      </c>
      <c r="H682" s="13">
        <f t="shared" si="69"/>
        <v>10062.219999999999</v>
      </c>
      <c r="I682" s="14"/>
      <c r="K682" s="20">
        <f t="shared" si="68"/>
        <v>5943.53</v>
      </c>
      <c r="L682" s="13">
        <f t="shared" si="65"/>
        <v>0</v>
      </c>
      <c r="M682" s="13">
        <f t="shared" si="65"/>
        <v>0</v>
      </c>
      <c r="N682" s="13">
        <f t="shared" si="65"/>
        <v>0</v>
      </c>
      <c r="O682" s="13">
        <f t="shared" si="65"/>
        <v>0</v>
      </c>
      <c r="P682" s="49">
        <f t="shared" si="65"/>
        <v>0</v>
      </c>
      <c r="Q682" s="49">
        <f t="shared" si="66"/>
        <v>5943.53</v>
      </c>
      <c r="R682" s="21">
        <f t="shared" si="67"/>
        <v>4118.6899999999996</v>
      </c>
    </row>
    <row r="683" spans="1:18" ht="15" x14ac:dyDescent="0.25">
      <c r="A683" s="1" t="s">
        <v>527</v>
      </c>
      <c r="B683" s="1">
        <v>3</v>
      </c>
      <c r="C683" s="1" t="s">
        <v>529</v>
      </c>
      <c r="D683" s="2" t="s">
        <v>1129</v>
      </c>
      <c r="F683" s="9">
        <v>44595</v>
      </c>
      <c r="G683" s="76">
        <v>0.23943495605392723</v>
      </c>
      <c r="H683" s="13">
        <f t="shared" si="69"/>
        <v>255392.65</v>
      </c>
      <c r="I683" s="14"/>
      <c r="K683" s="20">
        <f t="shared" si="68"/>
        <v>150854.6</v>
      </c>
      <c r="L683" s="13">
        <f t="shared" si="65"/>
        <v>0</v>
      </c>
      <c r="M683" s="13">
        <f t="shared" si="65"/>
        <v>0</v>
      </c>
      <c r="N683" s="13">
        <f t="shared" si="65"/>
        <v>0</v>
      </c>
      <c r="O683" s="13">
        <f t="shared" si="65"/>
        <v>0</v>
      </c>
      <c r="P683" s="49">
        <f t="shared" si="65"/>
        <v>0</v>
      </c>
      <c r="Q683" s="49">
        <f t="shared" si="66"/>
        <v>150854.6</v>
      </c>
      <c r="R683" s="21">
        <f t="shared" si="67"/>
        <v>104538.04999999999</v>
      </c>
    </row>
    <row r="684" spans="1:18" ht="15.75" thickBot="1" x14ac:dyDescent="0.3">
      <c r="D684" s="2" t="s">
        <v>1223</v>
      </c>
      <c r="F684" s="8">
        <v>186251</v>
      </c>
      <c r="G684" s="77">
        <v>1</v>
      </c>
      <c r="H684" s="13">
        <f>SUM(H676:H683)</f>
        <v>1066647.29</v>
      </c>
      <c r="I684" s="14"/>
      <c r="K684" s="20">
        <f t="shared" si="68"/>
        <v>630044.17000000004</v>
      </c>
      <c r="L684" s="13">
        <f t="shared" si="65"/>
        <v>0</v>
      </c>
      <c r="M684" s="13">
        <f t="shared" si="65"/>
        <v>0</v>
      </c>
      <c r="N684" s="13">
        <f t="shared" si="65"/>
        <v>0</v>
      </c>
      <c r="O684" s="13">
        <f t="shared" si="65"/>
        <v>0</v>
      </c>
      <c r="P684" s="49">
        <f t="shared" si="65"/>
        <v>0</v>
      </c>
      <c r="Q684" s="49">
        <f t="shared" si="66"/>
        <v>630044.17000000004</v>
      </c>
      <c r="R684" s="21">
        <f t="shared" si="67"/>
        <v>436603.12</v>
      </c>
    </row>
    <row r="685" spans="1:18" ht="15.75" thickTop="1" x14ac:dyDescent="0.25">
      <c r="A685" s="1" t="s">
        <v>19</v>
      </c>
      <c r="D685" s="2" t="s">
        <v>19</v>
      </c>
      <c r="F685" s="9"/>
      <c r="G685" s="76"/>
      <c r="H685" s="13"/>
      <c r="I685" s="14"/>
      <c r="K685" s="20" t="str">
        <f t="shared" si="68"/>
        <v/>
      </c>
      <c r="L685" s="13" t="str">
        <f t="shared" si="65"/>
        <v/>
      </c>
      <c r="M685" s="13" t="str">
        <f t="shared" si="65"/>
        <v/>
      </c>
      <c r="N685" s="13" t="str">
        <f t="shared" si="65"/>
        <v/>
      </c>
      <c r="O685" s="13" t="str">
        <f t="shared" si="65"/>
        <v/>
      </c>
      <c r="P685" s="49" t="str">
        <f t="shared" si="65"/>
        <v/>
      </c>
      <c r="Q685" s="49" t="str">
        <f t="shared" si="66"/>
        <v/>
      </c>
      <c r="R685" s="21" t="str">
        <f t="shared" si="67"/>
        <v/>
      </c>
    </row>
    <row r="686" spans="1:18" ht="15" x14ac:dyDescent="0.25">
      <c r="A686" s="1" t="s">
        <v>534</v>
      </c>
      <c r="B686" s="1">
        <v>1</v>
      </c>
      <c r="C686" s="1" t="s">
        <v>14</v>
      </c>
      <c r="D686" s="2" t="s">
        <v>1134</v>
      </c>
      <c r="F686" s="9">
        <v>8543</v>
      </c>
      <c r="G686" s="76">
        <v>0.55622110814506154</v>
      </c>
      <c r="H686" s="13">
        <f t="shared" si="69"/>
        <v>48925.2</v>
      </c>
      <c r="I686" s="14"/>
      <c r="K686" s="20">
        <f t="shared" si="68"/>
        <v>28899</v>
      </c>
      <c r="L686" s="13">
        <f t="shared" si="65"/>
        <v>0</v>
      </c>
      <c r="M686" s="13">
        <f t="shared" si="65"/>
        <v>0</v>
      </c>
      <c r="N686" s="13">
        <f t="shared" si="65"/>
        <v>0</v>
      </c>
      <c r="O686" s="13">
        <f t="shared" si="65"/>
        <v>0</v>
      </c>
      <c r="P686" s="49">
        <f t="shared" si="65"/>
        <v>0</v>
      </c>
      <c r="Q686" s="49">
        <f t="shared" si="66"/>
        <v>28899</v>
      </c>
      <c r="R686" s="21">
        <f t="shared" si="67"/>
        <v>20026.199999999997</v>
      </c>
    </row>
    <row r="687" spans="1:18" ht="15" x14ac:dyDescent="0.25">
      <c r="A687" s="1" t="s">
        <v>534</v>
      </c>
      <c r="B687" s="1">
        <v>3</v>
      </c>
      <c r="C687" s="1" t="s">
        <v>326</v>
      </c>
      <c r="D687" s="2" t="s">
        <v>932</v>
      </c>
      <c r="E687" s="1" t="s">
        <v>614</v>
      </c>
      <c r="F687" s="9">
        <v>4</v>
      </c>
      <c r="G687" s="76">
        <v>2.6043362198059769E-4</v>
      </c>
      <c r="H687" s="13">
        <f t="shared" si="69"/>
        <v>22.91</v>
      </c>
      <c r="I687" s="14"/>
      <c r="K687" s="20">
        <f t="shared" si="68"/>
        <v>13.53</v>
      </c>
      <c r="L687" s="13">
        <f t="shared" si="65"/>
        <v>0</v>
      </c>
      <c r="M687" s="13">
        <f t="shared" si="65"/>
        <v>0</v>
      </c>
      <c r="N687" s="13">
        <f t="shared" si="65"/>
        <v>0</v>
      </c>
      <c r="O687" s="13">
        <f t="shared" si="65"/>
        <v>0</v>
      </c>
      <c r="P687" s="49">
        <f t="shared" si="65"/>
        <v>0</v>
      </c>
      <c r="Q687" s="49">
        <f t="shared" si="66"/>
        <v>13.53</v>
      </c>
      <c r="R687" s="21">
        <f t="shared" si="67"/>
        <v>9.3800000000000008</v>
      </c>
    </row>
    <row r="688" spans="1:18" ht="15" x14ac:dyDescent="0.25">
      <c r="A688" s="1" t="s">
        <v>534</v>
      </c>
      <c r="B688" s="1">
        <v>3</v>
      </c>
      <c r="C688" s="1" t="s">
        <v>536</v>
      </c>
      <c r="D688" s="2" t="s">
        <v>1136</v>
      </c>
      <c r="F688" s="9">
        <v>288</v>
      </c>
      <c r="G688" s="76">
        <v>1.8751220782603033E-2</v>
      </c>
      <c r="H688" s="13">
        <f t="shared" si="69"/>
        <v>1649.36</v>
      </c>
      <c r="I688" s="14"/>
      <c r="K688" s="20">
        <f t="shared" si="68"/>
        <v>974.24</v>
      </c>
      <c r="L688" s="13">
        <f t="shared" ref="L688:P739" si="70">IF($D688="","",ROUND(+L$5*$F688/$F$5,2))</f>
        <v>0</v>
      </c>
      <c r="M688" s="13">
        <f t="shared" si="70"/>
        <v>0</v>
      </c>
      <c r="N688" s="13">
        <f t="shared" si="70"/>
        <v>0</v>
      </c>
      <c r="O688" s="13">
        <f t="shared" si="70"/>
        <v>0</v>
      </c>
      <c r="P688" s="49">
        <f t="shared" si="70"/>
        <v>0</v>
      </c>
      <c r="Q688" s="49">
        <f t="shared" si="66"/>
        <v>974.24</v>
      </c>
      <c r="R688" s="21">
        <f t="shared" si="67"/>
        <v>675.11999999999989</v>
      </c>
    </row>
    <row r="689" spans="1:18" ht="15" x14ac:dyDescent="0.25">
      <c r="A689" s="1" t="s">
        <v>534</v>
      </c>
      <c r="B689" s="1">
        <v>3</v>
      </c>
      <c r="C689" s="1" t="s">
        <v>537</v>
      </c>
      <c r="D689" s="2" t="s">
        <v>1137</v>
      </c>
      <c r="F689" s="9">
        <v>553</v>
      </c>
      <c r="G689" s="76">
        <v>3.6004948238817634E-2</v>
      </c>
      <c r="H689" s="13">
        <f t="shared" si="69"/>
        <v>3166.99</v>
      </c>
      <c r="I689" s="14"/>
      <c r="K689" s="20">
        <f t="shared" si="68"/>
        <v>1870.67</v>
      </c>
      <c r="L689" s="13">
        <f t="shared" si="70"/>
        <v>0</v>
      </c>
      <c r="M689" s="13">
        <f t="shared" si="70"/>
        <v>0</v>
      </c>
      <c r="N689" s="13">
        <f t="shared" si="70"/>
        <v>0</v>
      </c>
      <c r="O689" s="13">
        <f t="shared" si="70"/>
        <v>0</v>
      </c>
      <c r="P689" s="49">
        <f t="shared" si="70"/>
        <v>0</v>
      </c>
      <c r="Q689" s="49">
        <f t="shared" si="66"/>
        <v>1870.67</v>
      </c>
      <c r="R689" s="21">
        <f t="shared" si="67"/>
        <v>1296.3199999999997</v>
      </c>
    </row>
    <row r="690" spans="1:18" ht="15" x14ac:dyDescent="0.25">
      <c r="A690" s="1" t="s">
        <v>534</v>
      </c>
      <c r="B690" s="1">
        <v>3</v>
      </c>
      <c r="C690" s="1" t="s">
        <v>535</v>
      </c>
      <c r="D690" s="2" t="s">
        <v>1135</v>
      </c>
      <c r="F690" s="9">
        <v>5275</v>
      </c>
      <c r="G690" s="76">
        <v>0.34344683898691319</v>
      </c>
      <c r="H690" s="13">
        <f t="shared" si="69"/>
        <v>30209.58</v>
      </c>
      <c r="I690" s="14"/>
      <c r="K690" s="20">
        <f t="shared" si="68"/>
        <v>17844.11</v>
      </c>
      <c r="L690" s="13">
        <f t="shared" si="70"/>
        <v>0</v>
      </c>
      <c r="M690" s="13">
        <f t="shared" si="70"/>
        <v>0</v>
      </c>
      <c r="N690" s="13">
        <f t="shared" si="70"/>
        <v>0</v>
      </c>
      <c r="O690" s="13">
        <f t="shared" si="70"/>
        <v>0</v>
      </c>
      <c r="P690" s="49">
        <f t="shared" si="70"/>
        <v>0</v>
      </c>
      <c r="Q690" s="49">
        <f t="shared" si="66"/>
        <v>17844.11</v>
      </c>
      <c r="R690" s="21">
        <f t="shared" si="67"/>
        <v>12365.470000000001</v>
      </c>
    </row>
    <row r="691" spans="1:18" ht="15" x14ac:dyDescent="0.25">
      <c r="A691" s="1" t="s">
        <v>534</v>
      </c>
      <c r="B691" s="1">
        <v>3</v>
      </c>
      <c r="C691" s="1" t="s">
        <v>538</v>
      </c>
      <c r="D691" s="2" t="s">
        <v>1138</v>
      </c>
      <c r="F691" s="9">
        <v>696</v>
      </c>
      <c r="G691" s="76">
        <v>4.5315450224624E-2</v>
      </c>
      <c r="H691" s="13">
        <f t="shared" si="69"/>
        <v>3985.95</v>
      </c>
      <c r="I691" s="14"/>
      <c r="K691" s="20">
        <f t="shared" si="68"/>
        <v>2354.41</v>
      </c>
      <c r="L691" s="13">
        <f t="shared" si="70"/>
        <v>0</v>
      </c>
      <c r="M691" s="13">
        <f t="shared" si="70"/>
        <v>0</v>
      </c>
      <c r="N691" s="13">
        <f t="shared" si="70"/>
        <v>0</v>
      </c>
      <c r="O691" s="13">
        <f t="shared" si="70"/>
        <v>0</v>
      </c>
      <c r="P691" s="49">
        <f t="shared" si="70"/>
        <v>0</v>
      </c>
      <c r="Q691" s="49">
        <f t="shared" si="66"/>
        <v>2354.41</v>
      </c>
      <c r="R691" s="21">
        <f t="shared" si="67"/>
        <v>1631.54</v>
      </c>
    </row>
    <row r="692" spans="1:18" ht="15.75" thickBot="1" x14ac:dyDescent="0.3">
      <c r="D692" s="2" t="s">
        <v>1223</v>
      </c>
      <c r="F692" s="8">
        <v>15359</v>
      </c>
      <c r="G692" s="77">
        <v>1</v>
      </c>
      <c r="H692" s="13">
        <f>SUM(H686:H691)</f>
        <v>87959.99</v>
      </c>
      <c r="I692" s="14"/>
      <c r="K692" s="20">
        <f t="shared" si="68"/>
        <v>51955.95</v>
      </c>
      <c r="L692" s="13">
        <f t="shared" si="70"/>
        <v>0</v>
      </c>
      <c r="M692" s="13">
        <f t="shared" si="70"/>
        <v>0</v>
      </c>
      <c r="N692" s="13">
        <f t="shared" si="70"/>
        <v>0</v>
      </c>
      <c r="O692" s="13">
        <f t="shared" si="70"/>
        <v>0</v>
      </c>
      <c r="P692" s="49">
        <f t="shared" si="70"/>
        <v>0</v>
      </c>
      <c r="Q692" s="49">
        <f t="shared" si="66"/>
        <v>51955.95</v>
      </c>
      <c r="R692" s="21">
        <f t="shared" si="67"/>
        <v>36004.040000000008</v>
      </c>
    </row>
    <row r="693" spans="1:18" ht="15.75" thickTop="1" x14ac:dyDescent="0.25">
      <c r="A693" s="1" t="s">
        <v>19</v>
      </c>
      <c r="D693" s="2" t="s">
        <v>19</v>
      </c>
      <c r="F693" s="9"/>
      <c r="G693" s="76"/>
      <c r="H693" s="13"/>
      <c r="I693" s="14"/>
      <c r="K693" s="20" t="str">
        <f t="shared" si="68"/>
        <v/>
      </c>
      <c r="L693" s="13" t="str">
        <f t="shared" si="70"/>
        <v/>
      </c>
      <c r="M693" s="13" t="str">
        <f t="shared" si="70"/>
        <v/>
      </c>
      <c r="N693" s="13" t="str">
        <f t="shared" si="70"/>
        <v/>
      </c>
      <c r="O693" s="13" t="str">
        <f t="shared" si="70"/>
        <v/>
      </c>
      <c r="P693" s="49" t="str">
        <f t="shared" si="70"/>
        <v/>
      </c>
      <c r="Q693" s="49" t="str">
        <f t="shared" si="66"/>
        <v/>
      </c>
      <c r="R693" s="21" t="str">
        <f t="shared" si="67"/>
        <v/>
      </c>
    </row>
    <row r="694" spans="1:18" ht="15" x14ac:dyDescent="0.25">
      <c r="A694" s="1" t="s">
        <v>539</v>
      </c>
      <c r="B694" s="1">
        <v>1</v>
      </c>
      <c r="C694" s="1" t="s">
        <v>14</v>
      </c>
      <c r="D694" s="2" t="s">
        <v>1139</v>
      </c>
      <c r="F694" s="9">
        <v>4542</v>
      </c>
      <c r="G694" s="76">
        <v>0.6408917736701002</v>
      </c>
      <c r="H694" s="13">
        <f t="shared" si="69"/>
        <v>26011.74</v>
      </c>
      <c r="I694" s="14"/>
      <c r="K694" s="20">
        <f t="shared" si="68"/>
        <v>15364.54</v>
      </c>
      <c r="L694" s="13">
        <f t="shared" si="70"/>
        <v>0</v>
      </c>
      <c r="M694" s="13">
        <f t="shared" si="70"/>
        <v>0</v>
      </c>
      <c r="N694" s="13">
        <f t="shared" si="70"/>
        <v>0</v>
      </c>
      <c r="O694" s="13">
        <f t="shared" si="70"/>
        <v>0</v>
      </c>
      <c r="P694" s="49">
        <f t="shared" si="70"/>
        <v>0</v>
      </c>
      <c r="Q694" s="49">
        <f t="shared" si="66"/>
        <v>15364.54</v>
      </c>
      <c r="R694" s="21">
        <f t="shared" si="67"/>
        <v>10647.2</v>
      </c>
    </row>
    <row r="695" spans="1:18" ht="15" x14ac:dyDescent="0.25">
      <c r="A695" s="1" t="s">
        <v>539</v>
      </c>
      <c r="B695" s="1">
        <v>3</v>
      </c>
      <c r="C695" s="1" t="s">
        <v>540</v>
      </c>
      <c r="D695" s="2" t="s">
        <v>1140</v>
      </c>
      <c r="F695" s="9">
        <v>2000</v>
      </c>
      <c r="G695" s="76">
        <v>0.28220685762664033</v>
      </c>
      <c r="H695" s="13">
        <f t="shared" si="69"/>
        <v>11453.87</v>
      </c>
      <c r="I695" s="14"/>
      <c r="K695" s="20">
        <f t="shared" si="68"/>
        <v>6765.54</v>
      </c>
      <c r="L695" s="13">
        <f t="shared" si="70"/>
        <v>0</v>
      </c>
      <c r="M695" s="13">
        <f t="shared" si="70"/>
        <v>0</v>
      </c>
      <c r="N695" s="13">
        <f t="shared" si="70"/>
        <v>0</v>
      </c>
      <c r="O695" s="13">
        <f t="shared" si="70"/>
        <v>0</v>
      </c>
      <c r="P695" s="49">
        <f t="shared" si="70"/>
        <v>0</v>
      </c>
      <c r="Q695" s="49">
        <f t="shared" si="66"/>
        <v>6765.54</v>
      </c>
      <c r="R695" s="21">
        <f t="shared" si="67"/>
        <v>4688.3300000000008</v>
      </c>
    </row>
    <row r="696" spans="1:18" ht="15" x14ac:dyDescent="0.25">
      <c r="A696" s="1" t="s">
        <v>539</v>
      </c>
      <c r="B696" s="1">
        <v>3</v>
      </c>
      <c r="C696" s="1" t="s">
        <v>541</v>
      </c>
      <c r="D696" s="2" t="s">
        <v>1141</v>
      </c>
      <c r="F696" s="9">
        <v>545</v>
      </c>
      <c r="G696" s="76">
        <v>7.690136870325949E-2</v>
      </c>
      <c r="H696" s="13">
        <f t="shared" si="69"/>
        <v>3121.18</v>
      </c>
      <c r="I696" s="14"/>
      <c r="K696" s="20">
        <f t="shared" si="68"/>
        <v>1843.61</v>
      </c>
      <c r="L696" s="13">
        <f t="shared" si="70"/>
        <v>0</v>
      </c>
      <c r="M696" s="13">
        <f t="shared" si="70"/>
        <v>0</v>
      </c>
      <c r="N696" s="13">
        <f t="shared" si="70"/>
        <v>0</v>
      </c>
      <c r="O696" s="13">
        <f t="shared" si="70"/>
        <v>0</v>
      </c>
      <c r="P696" s="49">
        <f t="shared" si="70"/>
        <v>0</v>
      </c>
      <c r="Q696" s="49">
        <f t="shared" si="66"/>
        <v>1843.61</v>
      </c>
      <c r="R696" s="21">
        <f t="shared" si="67"/>
        <v>1277.57</v>
      </c>
    </row>
    <row r="697" spans="1:18" ht="15.75" thickBot="1" x14ac:dyDescent="0.3">
      <c r="D697" s="2" t="s">
        <v>1223</v>
      </c>
      <c r="F697" s="8">
        <v>7087</v>
      </c>
      <c r="G697" s="77">
        <v>1</v>
      </c>
      <c r="H697" s="13">
        <f>SUM(H694:H696)</f>
        <v>40586.79</v>
      </c>
      <c r="I697" s="14"/>
      <c r="K697" s="20">
        <f t="shared" si="68"/>
        <v>23973.69</v>
      </c>
      <c r="L697" s="13">
        <f t="shared" si="70"/>
        <v>0</v>
      </c>
      <c r="M697" s="13">
        <f t="shared" si="70"/>
        <v>0</v>
      </c>
      <c r="N697" s="13">
        <f t="shared" si="70"/>
        <v>0</v>
      </c>
      <c r="O697" s="13">
        <f t="shared" si="70"/>
        <v>0</v>
      </c>
      <c r="P697" s="49">
        <f t="shared" si="70"/>
        <v>0</v>
      </c>
      <c r="Q697" s="49">
        <f t="shared" si="66"/>
        <v>23973.69</v>
      </c>
      <c r="R697" s="21">
        <f t="shared" si="67"/>
        <v>16613.100000000002</v>
      </c>
    </row>
    <row r="698" spans="1:18" ht="15.75" thickTop="1" x14ac:dyDescent="0.25">
      <c r="A698" s="1" t="s">
        <v>19</v>
      </c>
      <c r="D698" s="2" t="s">
        <v>19</v>
      </c>
      <c r="F698" s="9"/>
      <c r="G698" s="76"/>
      <c r="H698" s="13"/>
      <c r="I698" s="14"/>
      <c r="K698" s="20" t="str">
        <f t="shared" si="68"/>
        <v/>
      </c>
      <c r="L698" s="13" t="str">
        <f t="shared" si="70"/>
        <v/>
      </c>
      <c r="M698" s="13" t="str">
        <f t="shared" si="70"/>
        <v/>
      </c>
      <c r="N698" s="13" t="str">
        <f t="shared" si="70"/>
        <v/>
      </c>
      <c r="O698" s="13" t="str">
        <f t="shared" si="70"/>
        <v/>
      </c>
      <c r="P698" s="49" t="str">
        <f t="shared" si="70"/>
        <v/>
      </c>
      <c r="Q698" s="49" t="str">
        <f t="shared" si="66"/>
        <v/>
      </c>
      <c r="R698" s="21" t="str">
        <f t="shared" si="67"/>
        <v/>
      </c>
    </row>
    <row r="699" spans="1:18" ht="15" x14ac:dyDescent="0.25">
      <c r="A699" s="1" t="s">
        <v>543</v>
      </c>
      <c r="B699" s="1">
        <v>1</v>
      </c>
      <c r="C699" s="1" t="s">
        <v>14</v>
      </c>
      <c r="D699" s="2" t="s">
        <v>1143</v>
      </c>
      <c r="F699" s="9">
        <v>6537</v>
      </c>
      <c r="G699" s="76">
        <v>0.4234082518297817</v>
      </c>
      <c r="H699" s="13">
        <f t="shared" si="69"/>
        <v>37436.97</v>
      </c>
      <c r="I699" s="14"/>
      <c r="K699" s="20">
        <f t="shared" si="68"/>
        <v>22113.16</v>
      </c>
      <c r="L699" s="13">
        <f t="shared" si="70"/>
        <v>0</v>
      </c>
      <c r="M699" s="13">
        <f t="shared" si="70"/>
        <v>0</v>
      </c>
      <c r="N699" s="13">
        <f t="shared" si="70"/>
        <v>0</v>
      </c>
      <c r="O699" s="13">
        <f t="shared" si="70"/>
        <v>0</v>
      </c>
      <c r="P699" s="49">
        <f t="shared" si="70"/>
        <v>0</v>
      </c>
      <c r="Q699" s="49">
        <f t="shared" si="66"/>
        <v>22113.16</v>
      </c>
      <c r="R699" s="21">
        <f t="shared" si="67"/>
        <v>15323.810000000001</v>
      </c>
    </row>
    <row r="700" spans="1:18" ht="15" x14ac:dyDescent="0.25">
      <c r="A700" s="1" t="s">
        <v>543</v>
      </c>
      <c r="B700" s="1">
        <v>3</v>
      </c>
      <c r="C700" s="1" t="s">
        <v>545</v>
      </c>
      <c r="D700" s="2" t="s">
        <v>1145</v>
      </c>
      <c r="F700" s="9">
        <v>952</v>
      </c>
      <c r="G700" s="76">
        <v>6.166202474253514E-2</v>
      </c>
      <c r="H700" s="13">
        <f t="shared" si="69"/>
        <v>5452.04</v>
      </c>
      <c r="I700" s="14"/>
      <c r="K700" s="20">
        <f t="shared" si="68"/>
        <v>3220.4</v>
      </c>
      <c r="L700" s="13">
        <f t="shared" si="70"/>
        <v>0</v>
      </c>
      <c r="M700" s="13">
        <f t="shared" si="70"/>
        <v>0</v>
      </c>
      <c r="N700" s="13">
        <f t="shared" si="70"/>
        <v>0</v>
      </c>
      <c r="O700" s="13">
        <f t="shared" si="70"/>
        <v>0</v>
      </c>
      <c r="P700" s="49">
        <f t="shared" si="70"/>
        <v>0</v>
      </c>
      <c r="Q700" s="49">
        <f t="shared" si="66"/>
        <v>3220.4</v>
      </c>
      <c r="R700" s="21">
        <f t="shared" si="67"/>
        <v>2231.64</v>
      </c>
    </row>
    <row r="701" spans="1:18" ht="15" x14ac:dyDescent="0.25">
      <c r="A701" s="1" t="s">
        <v>543</v>
      </c>
      <c r="B701" s="1">
        <v>3</v>
      </c>
      <c r="C701" s="1" t="s">
        <v>544</v>
      </c>
      <c r="D701" s="2" t="s">
        <v>1144</v>
      </c>
      <c r="F701" s="9">
        <v>4831</v>
      </c>
      <c r="G701" s="76">
        <v>0.31290886715460847</v>
      </c>
      <c r="H701" s="13">
        <f t="shared" si="69"/>
        <v>27666.82</v>
      </c>
      <c r="I701" s="14"/>
      <c r="K701" s="20">
        <f t="shared" si="68"/>
        <v>16342.16</v>
      </c>
      <c r="L701" s="13">
        <f t="shared" si="70"/>
        <v>0</v>
      </c>
      <c r="M701" s="13">
        <f t="shared" si="70"/>
        <v>0</v>
      </c>
      <c r="N701" s="13">
        <f t="shared" si="70"/>
        <v>0</v>
      </c>
      <c r="O701" s="13">
        <f t="shared" si="70"/>
        <v>0</v>
      </c>
      <c r="P701" s="49">
        <f t="shared" si="70"/>
        <v>0</v>
      </c>
      <c r="Q701" s="49">
        <f t="shared" si="66"/>
        <v>16342.16</v>
      </c>
      <c r="R701" s="21">
        <f t="shared" si="67"/>
        <v>11324.66</v>
      </c>
    </row>
    <row r="702" spans="1:18" ht="15" x14ac:dyDescent="0.25">
      <c r="A702" s="1" t="s">
        <v>543</v>
      </c>
      <c r="B702" s="1">
        <v>3</v>
      </c>
      <c r="C702" s="1" t="s">
        <v>546</v>
      </c>
      <c r="D702" s="2" t="s">
        <v>1146</v>
      </c>
      <c r="F702" s="9">
        <v>555</v>
      </c>
      <c r="G702" s="76">
        <v>3.5947924088347689E-2</v>
      </c>
      <c r="H702" s="13">
        <f t="shared" si="69"/>
        <v>3178.45</v>
      </c>
      <c r="I702" s="14"/>
      <c r="K702" s="20">
        <f t="shared" si="68"/>
        <v>1877.44</v>
      </c>
      <c r="L702" s="13">
        <f t="shared" si="70"/>
        <v>0</v>
      </c>
      <c r="M702" s="13">
        <f t="shared" si="70"/>
        <v>0</v>
      </c>
      <c r="N702" s="13">
        <f t="shared" si="70"/>
        <v>0</v>
      </c>
      <c r="O702" s="13">
        <f t="shared" si="70"/>
        <v>0</v>
      </c>
      <c r="P702" s="49">
        <f t="shared" si="70"/>
        <v>0</v>
      </c>
      <c r="Q702" s="49">
        <f t="shared" si="66"/>
        <v>1877.44</v>
      </c>
      <c r="R702" s="21">
        <f t="shared" si="67"/>
        <v>1301.0099999999998</v>
      </c>
    </row>
    <row r="703" spans="1:18" ht="15" x14ac:dyDescent="0.25">
      <c r="A703" s="1" t="s">
        <v>543</v>
      </c>
      <c r="B703" s="1">
        <v>3</v>
      </c>
      <c r="C703" s="1" t="s">
        <v>547</v>
      </c>
      <c r="D703" s="2" t="s">
        <v>1147</v>
      </c>
      <c r="F703" s="9">
        <v>1409</v>
      </c>
      <c r="G703" s="76">
        <v>9.1262387460327735E-2</v>
      </c>
      <c r="H703" s="13">
        <f t="shared" si="69"/>
        <v>8069.25</v>
      </c>
      <c r="I703" s="14"/>
      <c r="K703" s="20">
        <f t="shared" si="68"/>
        <v>4766.32</v>
      </c>
      <c r="L703" s="13">
        <f t="shared" si="70"/>
        <v>0</v>
      </c>
      <c r="M703" s="13">
        <f t="shared" si="70"/>
        <v>0</v>
      </c>
      <c r="N703" s="13">
        <f t="shared" si="70"/>
        <v>0</v>
      </c>
      <c r="O703" s="13">
        <f t="shared" si="70"/>
        <v>0</v>
      </c>
      <c r="P703" s="49">
        <f t="shared" si="70"/>
        <v>0</v>
      </c>
      <c r="Q703" s="49">
        <f t="shared" si="66"/>
        <v>4766.32</v>
      </c>
      <c r="R703" s="21">
        <f t="shared" si="67"/>
        <v>3302.9300000000003</v>
      </c>
    </row>
    <row r="704" spans="1:18" ht="15" x14ac:dyDescent="0.25">
      <c r="A704" s="1" t="s">
        <v>543</v>
      </c>
      <c r="B704" s="1">
        <v>3</v>
      </c>
      <c r="C704" s="1" t="s">
        <v>548</v>
      </c>
      <c r="D704" s="2" t="s">
        <v>1148</v>
      </c>
      <c r="F704" s="9">
        <v>416</v>
      </c>
      <c r="G704" s="76">
        <v>2.6944750307662413E-2</v>
      </c>
      <c r="H704" s="13">
        <f t="shared" si="69"/>
        <v>2382.4</v>
      </c>
      <c r="I704" s="14"/>
      <c r="K704" s="20">
        <f t="shared" si="68"/>
        <v>1407.23</v>
      </c>
      <c r="L704" s="13">
        <f t="shared" si="70"/>
        <v>0</v>
      </c>
      <c r="M704" s="13">
        <f t="shared" si="70"/>
        <v>0</v>
      </c>
      <c r="N704" s="13">
        <f t="shared" si="70"/>
        <v>0</v>
      </c>
      <c r="O704" s="13">
        <f t="shared" si="70"/>
        <v>0</v>
      </c>
      <c r="P704" s="49">
        <f t="shared" si="70"/>
        <v>0</v>
      </c>
      <c r="Q704" s="49">
        <f t="shared" si="66"/>
        <v>1407.23</v>
      </c>
      <c r="R704" s="21">
        <f t="shared" si="67"/>
        <v>975.17000000000007</v>
      </c>
    </row>
    <row r="705" spans="1:18" ht="15" x14ac:dyDescent="0.25">
      <c r="A705" s="1" t="s">
        <v>543</v>
      </c>
      <c r="B705" s="1">
        <v>3</v>
      </c>
      <c r="C705" s="1" t="s">
        <v>549</v>
      </c>
      <c r="D705" s="2" t="s">
        <v>1149</v>
      </c>
      <c r="F705" s="9">
        <v>456</v>
      </c>
      <c r="G705" s="76">
        <v>2.9535591683399184E-2</v>
      </c>
      <c r="H705" s="13">
        <f t="shared" si="69"/>
        <v>2611.48</v>
      </c>
      <c r="I705" s="14"/>
      <c r="K705" s="20">
        <f t="shared" si="68"/>
        <v>1542.54</v>
      </c>
      <c r="L705" s="13">
        <f t="shared" si="70"/>
        <v>0</v>
      </c>
      <c r="M705" s="13">
        <f t="shared" si="70"/>
        <v>0</v>
      </c>
      <c r="N705" s="13">
        <f t="shared" si="70"/>
        <v>0</v>
      </c>
      <c r="O705" s="13">
        <f t="shared" si="70"/>
        <v>0</v>
      </c>
      <c r="P705" s="49">
        <f t="shared" si="70"/>
        <v>0</v>
      </c>
      <c r="Q705" s="49">
        <f t="shared" si="66"/>
        <v>1542.54</v>
      </c>
      <c r="R705" s="21">
        <f t="shared" si="67"/>
        <v>1068.94</v>
      </c>
    </row>
    <row r="706" spans="1:18" ht="15" x14ac:dyDescent="0.25">
      <c r="A706" s="1" t="s">
        <v>543</v>
      </c>
      <c r="B706" s="1">
        <v>3</v>
      </c>
      <c r="C706" s="1" t="s">
        <v>550</v>
      </c>
      <c r="D706" s="2" t="s">
        <v>1150</v>
      </c>
      <c r="F706" s="9">
        <v>283</v>
      </c>
      <c r="G706" s="76">
        <v>1.8330202733337651E-2</v>
      </c>
      <c r="H706" s="13">
        <f t="shared" si="69"/>
        <v>1620.72</v>
      </c>
      <c r="I706" s="14"/>
      <c r="K706" s="20">
        <f t="shared" si="68"/>
        <v>957.32</v>
      </c>
      <c r="L706" s="13">
        <f t="shared" si="70"/>
        <v>0</v>
      </c>
      <c r="M706" s="13">
        <f t="shared" si="70"/>
        <v>0</v>
      </c>
      <c r="N706" s="13">
        <f t="shared" si="70"/>
        <v>0</v>
      </c>
      <c r="O706" s="13">
        <f t="shared" si="70"/>
        <v>0</v>
      </c>
      <c r="P706" s="49">
        <f t="shared" si="70"/>
        <v>0</v>
      </c>
      <c r="Q706" s="49">
        <f t="shared" si="66"/>
        <v>957.32</v>
      </c>
      <c r="R706" s="21">
        <f t="shared" si="67"/>
        <v>663.4</v>
      </c>
    </row>
    <row r="707" spans="1:18" ht="15.75" thickBot="1" x14ac:dyDescent="0.3">
      <c r="D707" s="2" t="s">
        <v>1223</v>
      </c>
      <c r="F707" s="8">
        <v>15439</v>
      </c>
      <c r="G707" s="77">
        <v>0.99999999999999989</v>
      </c>
      <c r="H707" s="13">
        <f>SUM(H699:H706)</f>
        <v>88418.12999999999</v>
      </c>
      <c r="I707" s="14"/>
      <c r="K707" s="20">
        <f t="shared" si="68"/>
        <v>52226.58</v>
      </c>
      <c r="L707" s="13">
        <f t="shared" si="70"/>
        <v>0</v>
      </c>
      <c r="M707" s="13">
        <f t="shared" si="70"/>
        <v>0</v>
      </c>
      <c r="N707" s="13">
        <f t="shared" si="70"/>
        <v>0</v>
      </c>
      <c r="O707" s="13">
        <f t="shared" si="70"/>
        <v>0</v>
      </c>
      <c r="P707" s="49">
        <f t="shared" si="70"/>
        <v>0</v>
      </c>
      <c r="Q707" s="49">
        <f t="shared" si="66"/>
        <v>52226.58</v>
      </c>
      <c r="R707" s="21">
        <f t="shared" si="67"/>
        <v>36191.549999999988</v>
      </c>
    </row>
    <row r="708" spans="1:18" ht="15.75" thickTop="1" x14ac:dyDescent="0.25">
      <c r="A708" s="1" t="s">
        <v>19</v>
      </c>
      <c r="D708" s="2" t="s">
        <v>19</v>
      </c>
      <c r="F708" s="9"/>
      <c r="G708" s="76"/>
      <c r="H708" s="13"/>
      <c r="I708" s="14"/>
      <c r="K708" s="20" t="str">
        <f t="shared" si="68"/>
        <v/>
      </c>
      <c r="L708" s="13" t="str">
        <f t="shared" si="70"/>
        <v/>
      </c>
      <c r="M708" s="13" t="str">
        <f t="shared" si="70"/>
        <v/>
      </c>
      <c r="N708" s="13" t="str">
        <f t="shared" si="70"/>
        <v/>
      </c>
      <c r="O708" s="13" t="str">
        <f t="shared" si="70"/>
        <v/>
      </c>
      <c r="P708" s="49" t="str">
        <f t="shared" si="70"/>
        <v/>
      </c>
      <c r="Q708" s="49" t="str">
        <f t="shared" si="66"/>
        <v/>
      </c>
      <c r="R708" s="21" t="str">
        <f t="shared" si="67"/>
        <v/>
      </c>
    </row>
    <row r="709" spans="1:18" ht="15" x14ac:dyDescent="0.25">
      <c r="A709" s="1" t="s">
        <v>552</v>
      </c>
      <c r="B709" s="1">
        <v>1</v>
      </c>
      <c r="C709" s="1" t="s">
        <v>14</v>
      </c>
      <c r="D709" s="2" t="s">
        <v>1152</v>
      </c>
      <c r="F709" s="9">
        <v>13671</v>
      </c>
      <c r="G709" s="76">
        <v>0.44134168388429751</v>
      </c>
      <c r="H709" s="13">
        <f t="shared" si="69"/>
        <v>78292.92</v>
      </c>
      <c r="I709" s="14"/>
      <c r="K709" s="20">
        <f t="shared" si="68"/>
        <v>46245.84</v>
      </c>
      <c r="L709" s="13">
        <f t="shared" si="70"/>
        <v>0</v>
      </c>
      <c r="M709" s="13">
        <f t="shared" si="70"/>
        <v>0</v>
      </c>
      <c r="N709" s="13">
        <f t="shared" si="70"/>
        <v>0</v>
      </c>
      <c r="O709" s="13">
        <f t="shared" si="70"/>
        <v>0</v>
      </c>
      <c r="P709" s="49">
        <f t="shared" si="70"/>
        <v>0</v>
      </c>
      <c r="Q709" s="49">
        <f t="shared" si="66"/>
        <v>46245.84</v>
      </c>
      <c r="R709" s="21">
        <f t="shared" si="67"/>
        <v>32047.08</v>
      </c>
    </row>
    <row r="710" spans="1:18" ht="15" x14ac:dyDescent="0.25">
      <c r="A710" s="1" t="s">
        <v>552</v>
      </c>
      <c r="B710" s="1">
        <v>3</v>
      </c>
      <c r="C710" s="1" t="s">
        <v>555</v>
      </c>
      <c r="D710" s="2" t="s">
        <v>1155</v>
      </c>
      <c r="F710" s="9">
        <v>798</v>
      </c>
      <c r="G710" s="76">
        <v>2.5761880165289255E-2</v>
      </c>
      <c r="H710" s="13">
        <f t="shared" si="69"/>
        <v>4570.09</v>
      </c>
      <c r="I710" s="14"/>
      <c r="K710" s="20">
        <f t="shared" si="68"/>
        <v>2699.45</v>
      </c>
      <c r="L710" s="13">
        <f t="shared" si="70"/>
        <v>0</v>
      </c>
      <c r="M710" s="13">
        <f t="shared" si="70"/>
        <v>0</v>
      </c>
      <c r="N710" s="13">
        <f t="shared" si="70"/>
        <v>0</v>
      </c>
      <c r="O710" s="13">
        <f t="shared" si="70"/>
        <v>0</v>
      </c>
      <c r="P710" s="49">
        <f t="shared" si="70"/>
        <v>0</v>
      </c>
      <c r="Q710" s="49">
        <f t="shared" si="66"/>
        <v>2699.45</v>
      </c>
      <c r="R710" s="21">
        <f t="shared" si="67"/>
        <v>1870.6400000000003</v>
      </c>
    </row>
    <row r="711" spans="1:18" ht="15" x14ac:dyDescent="0.25">
      <c r="A711" s="1" t="s">
        <v>552</v>
      </c>
      <c r="B711" s="1">
        <v>3</v>
      </c>
      <c r="C711" s="1" t="s">
        <v>556</v>
      </c>
      <c r="D711" s="2" t="s">
        <v>1156</v>
      </c>
      <c r="F711" s="9">
        <v>349</v>
      </c>
      <c r="G711" s="76">
        <v>1.1266787190082644E-2</v>
      </c>
      <c r="H711" s="13">
        <f t="shared" si="69"/>
        <v>1998.7</v>
      </c>
      <c r="I711" s="14"/>
      <c r="K711" s="20">
        <f t="shared" si="68"/>
        <v>1180.5899999999999</v>
      </c>
      <c r="L711" s="13">
        <f t="shared" si="70"/>
        <v>0</v>
      </c>
      <c r="M711" s="13">
        <f t="shared" si="70"/>
        <v>0</v>
      </c>
      <c r="N711" s="13">
        <f t="shared" si="70"/>
        <v>0</v>
      </c>
      <c r="O711" s="13">
        <f t="shared" si="70"/>
        <v>0</v>
      </c>
      <c r="P711" s="49">
        <f t="shared" si="70"/>
        <v>0</v>
      </c>
      <c r="Q711" s="49">
        <f t="shared" si="66"/>
        <v>1180.5899999999999</v>
      </c>
      <c r="R711" s="21">
        <f t="shared" si="67"/>
        <v>818.11000000000013</v>
      </c>
    </row>
    <row r="712" spans="1:18" ht="15" x14ac:dyDescent="0.25">
      <c r="A712" s="1" t="s">
        <v>552</v>
      </c>
      <c r="B712" s="1">
        <v>3</v>
      </c>
      <c r="C712" s="1" t="s">
        <v>554</v>
      </c>
      <c r="D712" s="2" t="s">
        <v>1154</v>
      </c>
      <c r="F712" s="9">
        <v>5277</v>
      </c>
      <c r="G712" s="76">
        <v>0.17035769628099173</v>
      </c>
      <c r="H712" s="13">
        <f t="shared" si="69"/>
        <v>30221.03</v>
      </c>
      <c r="I712" s="14"/>
      <c r="K712" s="20">
        <f t="shared" si="68"/>
        <v>17850.87</v>
      </c>
      <c r="L712" s="13">
        <f t="shared" si="70"/>
        <v>0</v>
      </c>
      <c r="M712" s="13">
        <f t="shared" si="70"/>
        <v>0</v>
      </c>
      <c r="N712" s="13">
        <f t="shared" si="70"/>
        <v>0</v>
      </c>
      <c r="O712" s="13">
        <f t="shared" si="70"/>
        <v>0</v>
      </c>
      <c r="P712" s="49">
        <f t="shared" si="70"/>
        <v>0</v>
      </c>
      <c r="Q712" s="49">
        <f t="shared" si="66"/>
        <v>17850.87</v>
      </c>
      <c r="R712" s="21">
        <f t="shared" si="67"/>
        <v>12370.16</v>
      </c>
    </row>
    <row r="713" spans="1:18" ht="15" x14ac:dyDescent="0.25">
      <c r="A713" s="1" t="s">
        <v>552</v>
      </c>
      <c r="B713" s="1">
        <v>3</v>
      </c>
      <c r="C713" s="1" t="s">
        <v>557</v>
      </c>
      <c r="D713" s="2" t="s">
        <v>1157</v>
      </c>
      <c r="F713" s="9">
        <v>441</v>
      </c>
      <c r="G713" s="76">
        <v>1.4236828512396695E-2</v>
      </c>
      <c r="H713" s="13">
        <f t="shared" si="69"/>
        <v>2525.58</v>
      </c>
      <c r="I713" s="14"/>
      <c r="K713" s="20">
        <f t="shared" si="68"/>
        <v>1491.8</v>
      </c>
      <c r="L713" s="13">
        <f t="shared" si="70"/>
        <v>0</v>
      </c>
      <c r="M713" s="13">
        <f t="shared" si="70"/>
        <v>0</v>
      </c>
      <c r="N713" s="13">
        <f t="shared" si="70"/>
        <v>0</v>
      </c>
      <c r="O713" s="13">
        <f t="shared" si="70"/>
        <v>0</v>
      </c>
      <c r="P713" s="49">
        <f t="shared" si="70"/>
        <v>0</v>
      </c>
      <c r="Q713" s="49">
        <f t="shared" ref="Q713:Q777" si="71">IF(F713="","",SUM(K713:P713))</f>
        <v>1491.8</v>
      </c>
      <c r="R713" s="21">
        <f t="shared" ref="R713:R777" si="72">IFERROR(+H713-Q713,"")</f>
        <v>1033.78</v>
      </c>
    </row>
    <row r="714" spans="1:18" ht="15" x14ac:dyDescent="0.25">
      <c r="A714" s="1" t="s">
        <v>552</v>
      </c>
      <c r="B714" s="1">
        <v>3</v>
      </c>
      <c r="C714" s="1" t="s">
        <v>553</v>
      </c>
      <c r="D714" s="2" t="s">
        <v>1153</v>
      </c>
      <c r="F714" s="9">
        <v>10440</v>
      </c>
      <c r="G714" s="76">
        <v>0.33703512396694213</v>
      </c>
      <c r="H714" s="13">
        <f t="shared" si="69"/>
        <v>59789.2</v>
      </c>
      <c r="I714" s="14"/>
      <c r="K714" s="20">
        <f t="shared" ref="K714:K778" si="73">IF(D714="","",ROUND(+$K$5*F714/$F$5,2))</f>
        <v>35316.11</v>
      </c>
      <c r="L714" s="13">
        <f t="shared" si="70"/>
        <v>0</v>
      </c>
      <c r="M714" s="13">
        <f t="shared" si="70"/>
        <v>0</v>
      </c>
      <c r="N714" s="13">
        <f t="shared" si="70"/>
        <v>0</v>
      </c>
      <c r="O714" s="13">
        <f t="shared" si="70"/>
        <v>0</v>
      </c>
      <c r="P714" s="49">
        <f t="shared" si="70"/>
        <v>0</v>
      </c>
      <c r="Q714" s="49">
        <f t="shared" si="71"/>
        <v>35316.11</v>
      </c>
      <c r="R714" s="21">
        <f t="shared" si="72"/>
        <v>24473.089999999997</v>
      </c>
    </row>
    <row r="715" spans="1:18" ht="15.75" thickBot="1" x14ac:dyDescent="0.3">
      <c r="D715" s="2" t="s">
        <v>1223</v>
      </c>
      <c r="F715" s="8">
        <v>30976</v>
      </c>
      <c r="G715" s="77">
        <v>1</v>
      </c>
      <c r="H715" s="13">
        <f>SUM(H709:H714)</f>
        <v>177397.52</v>
      </c>
      <c r="I715" s="14"/>
      <c r="K715" s="20">
        <f t="shared" si="73"/>
        <v>104784.66</v>
      </c>
      <c r="L715" s="13">
        <f t="shared" si="70"/>
        <v>0</v>
      </c>
      <c r="M715" s="13">
        <f t="shared" si="70"/>
        <v>0</v>
      </c>
      <c r="N715" s="13">
        <f t="shared" si="70"/>
        <v>0</v>
      </c>
      <c r="O715" s="13">
        <f t="shared" si="70"/>
        <v>0</v>
      </c>
      <c r="P715" s="49">
        <f t="shared" si="70"/>
        <v>0</v>
      </c>
      <c r="Q715" s="49">
        <f t="shared" si="71"/>
        <v>104784.66</v>
      </c>
      <c r="R715" s="21">
        <f t="shared" si="72"/>
        <v>72612.859999999986</v>
      </c>
    </row>
    <row r="716" spans="1:18" ht="15.75" thickTop="1" x14ac:dyDescent="0.25">
      <c r="A716" s="1" t="s">
        <v>19</v>
      </c>
      <c r="D716" s="2" t="s">
        <v>19</v>
      </c>
      <c r="F716" s="9"/>
      <c r="G716" s="76"/>
      <c r="H716" s="13"/>
      <c r="I716" s="14"/>
      <c r="K716" s="20" t="str">
        <f t="shared" si="73"/>
        <v/>
      </c>
      <c r="L716" s="13" t="str">
        <f t="shared" si="70"/>
        <v/>
      </c>
      <c r="M716" s="13" t="str">
        <f t="shared" si="70"/>
        <v/>
      </c>
      <c r="N716" s="13" t="str">
        <f t="shared" si="70"/>
        <v/>
      </c>
      <c r="O716" s="13" t="str">
        <f t="shared" si="70"/>
        <v/>
      </c>
      <c r="P716" s="49" t="str">
        <f t="shared" si="70"/>
        <v/>
      </c>
      <c r="Q716" s="49" t="str">
        <f t="shared" si="71"/>
        <v/>
      </c>
      <c r="R716" s="21" t="str">
        <f t="shared" si="72"/>
        <v/>
      </c>
    </row>
    <row r="717" spans="1:18" ht="15" x14ac:dyDescent="0.25">
      <c r="A717" s="1" t="s">
        <v>558</v>
      </c>
      <c r="B717" s="1">
        <v>1</v>
      </c>
      <c r="C717" s="1" t="s">
        <v>14</v>
      </c>
      <c r="D717" s="2" t="s">
        <v>1158</v>
      </c>
      <c r="F717" s="9">
        <v>5480</v>
      </c>
      <c r="G717" s="76">
        <v>0.64928909952606639</v>
      </c>
      <c r="H717" s="13">
        <f t="shared" ref="H717:H777" si="74">ROUND(F717/$F$5*$H$5,2)</f>
        <v>31383.599999999999</v>
      </c>
      <c r="I717" s="14"/>
      <c r="K717" s="20">
        <f t="shared" si="73"/>
        <v>18537.580000000002</v>
      </c>
      <c r="L717" s="13">
        <f t="shared" si="70"/>
        <v>0</v>
      </c>
      <c r="M717" s="13">
        <f t="shared" si="70"/>
        <v>0</v>
      </c>
      <c r="N717" s="13">
        <f t="shared" si="70"/>
        <v>0</v>
      </c>
      <c r="O717" s="13">
        <f t="shared" si="70"/>
        <v>0</v>
      </c>
      <c r="P717" s="49">
        <f t="shared" si="70"/>
        <v>0</v>
      </c>
      <c r="Q717" s="49">
        <f t="shared" si="71"/>
        <v>18537.580000000002</v>
      </c>
      <c r="R717" s="21">
        <f t="shared" si="72"/>
        <v>12846.019999999997</v>
      </c>
    </row>
    <row r="718" spans="1:18" ht="15" x14ac:dyDescent="0.25">
      <c r="A718" s="1" t="s">
        <v>558</v>
      </c>
      <c r="B718" s="1">
        <v>3</v>
      </c>
      <c r="C718" s="1" t="s">
        <v>559</v>
      </c>
      <c r="D718" s="2" t="s">
        <v>1159</v>
      </c>
      <c r="F718" s="9">
        <v>212</v>
      </c>
      <c r="G718" s="76">
        <v>2.5118483412322274E-2</v>
      </c>
      <c r="H718" s="13">
        <f t="shared" si="74"/>
        <v>1214.1099999999999</v>
      </c>
      <c r="I718" s="14"/>
      <c r="K718" s="20">
        <f t="shared" si="73"/>
        <v>717.15</v>
      </c>
      <c r="L718" s="13">
        <f t="shared" si="70"/>
        <v>0</v>
      </c>
      <c r="M718" s="13">
        <f t="shared" si="70"/>
        <v>0</v>
      </c>
      <c r="N718" s="13">
        <f t="shared" si="70"/>
        <v>0</v>
      </c>
      <c r="O718" s="13">
        <f t="shared" si="70"/>
        <v>0</v>
      </c>
      <c r="P718" s="49">
        <f t="shared" si="70"/>
        <v>0</v>
      </c>
      <c r="Q718" s="49">
        <f t="shared" si="71"/>
        <v>717.15</v>
      </c>
      <c r="R718" s="21">
        <f t="shared" si="72"/>
        <v>496.95999999999992</v>
      </c>
    </row>
    <row r="719" spans="1:18" ht="15" x14ac:dyDescent="0.25">
      <c r="A719" s="1" t="s">
        <v>558</v>
      </c>
      <c r="B719" s="1">
        <v>3</v>
      </c>
      <c r="C719" s="1" t="s">
        <v>560</v>
      </c>
      <c r="D719" s="2" t="s">
        <v>1160</v>
      </c>
      <c r="F719" s="9">
        <v>120</v>
      </c>
      <c r="G719" s="76">
        <v>1.4218009478672985E-2</v>
      </c>
      <c r="H719" s="13">
        <f t="shared" si="74"/>
        <v>687.23</v>
      </c>
      <c r="I719" s="14"/>
      <c r="K719" s="20">
        <f t="shared" si="73"/>
        <v>405.93</v>
      </c>
      <c r="L719" s="13">
        <f t="shared" si="70"/>
        <v>0</v>
      </c>
      <c r="M719" s="13">
        <f t="shared" si="70"/>
        <v>0</v>
      </c>
      <c r="N719" s="13">
        <f t="shared" si="70"/>
        <v>0</v>
      </c>
      <c r="O719" s="13">
        <f t="shared" si="70"/>
        <v>0</v>
      </c>
      <c r="P719" s="49">
        <f t="shared" si="70"/>
        <v>0</v>
      </c>
      <c r="Q719" s="49">
        <f t="shared" si="71"/>
        <v>405.93</v>
      </c>
      <c r="R719" s="21">
        <f t="shared" si="72"/>
        <v>281.3</v>
      </c>
    </row>
    <row r="720" spans="1:18" ht="15" x14ac:dyDescent="0.25">
      <c r="A720" s="1" t="s">
        <v>558</v>
      </c>
      <c r="B720" s="1">
        <v>3</v>
      </c>
      <c r="C720" s="1" t="s">
        <v>561</v>
      </c>
      <c r="D720" s="2" t="s">
        <v>1161</v>
      </c>
      <c r="F720" s="9">
        <v>678</v>
      </c>
      <c r="G720" s="76">
        <v>8.0331753554502366E-2</v>
      </c>
      <c r="H720" s="13">
        <f t="shared" si="74"/>
        <v>3882.86</v>
      </c>
      <c r="I720" s="14"/>
      <c r="K720" s="20">
        <f t="shared" si="73"/>
        <v>2293.52</v>
      </c>
      <c r="L720" s="13">
        <f t="shared" si="70"/>
        <v>0</v>
      </c>
      <c r="M720" s="13">
        <f t="shared" si="70"/>
        <v>0</v>
      </c>
      <c r="N720" s="13">
        <f t="shared" si="70"/>
        <v>0</v>
      </c>
      <c r="O720" s="13">
        <f t="shared" si="70"/>
        <v>0</v>
      </c>
      <c r="P720" s="49">
        <f t="shared" si="70"/>
        <v>0</v>
      </c>
      <c r="Q720" s="49">
        <f t="shared" si="71"/>
        <v>2293.52</v>
      </c>
      <c r="R720" s="21">
        <f t="shared" si="72"/>
        <v>1589.3400000000001</v>
      </c>
    </row>
    <row r="721" spans="1:18" ht="15" x14ac:dyDescent="0.25">
      <c r="A721" s="1" t="s">
        <v>558</v>
      </c>
      <c r="B721" s="1">
        <v>3</v>
      </c>
      <c r="C721" s="1" t="s">
        <v>562</v>
      </c>
      <c r="D721" s="2" t="s">
        <v>1162</v>
      </c>
      <c r="F721" s="9">
        <v>1950</v>
      </c>
      <c r="G721" s="76">
        <v>0.23104265402843602</v>
      </c>
      <c r="H721" s="13">
        <f t="shared" si="74"/>
        <v>11167.52</v>
      </c>
      <c r="I721" s="14"/>
      <c r="K721" s="20">
        <f t="shared" si="73"/>
        <v>6596.4</v>
      </c>
      <c r="L721" s="13">
        <f t="shared" si="70"/>
        <v>0</v>
      </c>
      <c r="M721" s="13">
        <f t="shared" si="70"/>
        <v>0</v>
      </c>
      <c r="N721" s="13">
        <f t="shared" si="70"/>
        <v>0</v>
      </c>
      <c r="O721" s="13">
        <f t="shared" si="70"/>
        <v>0</v>
      </c>
      <c r="P721" s="49">
        <f t="shared" si="70"/>
        <v>0</v>
      </c>
      <c r="Q721" s="49">
        <f t="shared" si="71"/>
        <v>6596.4</v>
      </c>
      <c r="R721" s="21">
        <f t="shared" si="72"/>
        <v>4571.1200000000008</v>
      </c>
    </row>
    <row r="722" spans="1:18" ht="15.75" thickBot="1" x14ac:dyDescent="0.3">
      <c r="D722" s="2" t="s">
        <v>1223</v>
      </c>
      <c r="F722" s="8">
        <v>8440</v>
      </c>
      <c r="G722" s="77">
        <v>1</v>
      </c>
      <c r="H722" s="13">
        <f>SUM(H717:H721)</f>
        <v>48335.320000000007</v>
      </c>
      <c r="I722" s="14"/>
      <c r="K722" s="20">
        <f t="shared" si="73"/>
        <v>28550.57</v>
      </c>
      <c r="L722" s="13">
        <f t="shared" si="70"/>
        <v>0</v>
      </c>
      <c r="M722" s="13">
        <f t="shared" si="70"/>
        <v>0</v>
      </c>
      <c r="N722" s="13">
        <f t="shared" si="70"/>
        <v>0</v>
      </c>
      <c r="O722" s="13">
        <f t="shared" si="70"/>
        <v>0</v>
      </c>
      <c r="P722" s="49">
        <f t="shared" si="70"/>
        <v>0</v>
      </c>
      <c r="Q722" s="49">
        <f t="shared" si="71"/>
        <v>28550.57</v>
      </c>
      <c r="R722" s="21">
        <f t="shared" si="72"/>
        <v>19784.750000000007</v>
      </c>
    </row>
    <row r="723" spans="1:18" ht="15.75" thickTop="1" x14ac:dyDescent="0.25">
      <c r="A723" s="1" t="s">
        <v>19</v>
      </c>
      <c r="D723" s="2" t="s">
        <v>19</v>
      </c>
      <c r="F723" s="9"/>
      <c r="G723" s="76"/>
      <c r="H723" s="13"/>
      <c r="I723" s="14"/>
      <c r="K723" s="20" t="str">
        <f t="shared" si="73"/>
        <v/>
      </c>
      <c r="L723" s="13" t="str">
        <f t="shared" si="70"/>
        <v/>
      </c>
      <c r="M723" s="13" t="str">
        <f t="shared" si="70"/>
        <v/>
      </c>
      <c r="N723" s="13" t="str">
        <f t="shared" si="70"/>
        <v/>
      </c>
      <c r="O723" s="13" t="str">
        <f t="shared" si="70"/>
        <v/>
      </c>
      <c r="P723" s="49" t="str">
        <f t="shared" si="70"/>
        <v/>
      </c>
      <c r="Q723" s="49" t="str">
        <f t="shared" si="71"/>
        <v/>
      </c>
      <c r="R723" s="21" t="str">
        <f t="shared" si="72"/>
        <v/>
      </c>
    </row>
    <row r="724" spans="1:18" ht="15" x14ac:dyDescent="0.25">
      <c r="A724" s="1" t="s">
        <v>563</v>
      </c>
      <c r="B724" s="1">
        <v>1</v>
      </c>
      <c r="C724" s="1" t="s">
        <v>14</v>
      </c>
      <c r="D724" s="2" t="s">
        <v>1163</v>
      </c>
      <c r="F724" s="9">
        <v>48462</v>
      </c>
      <c r="G724" s="76">
        <v>0.7584274938182729</v>
      </c>
      <c r="H724" s="13">
        <f t="shared" si="74"/>
        <v>277538.7</v>
      </c>
      <c r="I724" s="14"/>
      <c r="K724" s="20">
        <f t="shared" si="73"/>
        <v>163935.76999999999</v>
      </c>
      <c r="L724" s="13">
        <f t="shared" si="70"/>
        <v>0</v>
      </c>
      <c r="M724" s="13">
        <f t="shared" si="70"/>
        <v>0</v>
      </c>
      <c r="N724" s="13">
        <f t="shared" si="70"/>
        <v>0</v>
      </c>
      <c r="O724" s="13">
        <f t="shared" si="70"/>
        <v>0</v>
      </c>
      <c r="P724" s="49">
        <f t="shared" si="70"/>
        <v>0</v>
      </c>
      <c r="Q724" s="49">
        <f t="shared" si="71"/>
        <v>163935.76999999999</v>
      </c>
      <c r="R724" s="21">
        <f t="shared" si="72"/>
        <v>113602.93000000002</v>
      </c>
    </row>
    <row r="725" spans="1:18" ht="15" x14ac:dyDescent="0.25">
      <c r="A725" s="1" t="s">
        <v>563</v>
      </c>
      <c r="B725" s="1">
        <v>3</v>
      </c>
      <c r="C725" s="1" t="s">
        <v>564</v>
      </c>
      <c r="D725" s="2" t="s">
        <v>1164</v>
      </c>
      <c r="F725" s="9">
        <v>6712</v>
      </c>
      <c r="G725" s="76">
        <v>0.10504241134307803</v>
      </c>
      <c r="H725" s="13">
        <f t="shared" si="74"/>
        <v>38439.18</v>
      </c>
      <c r="I725" s="14"/>
      <c r="K725" s="20">
        <f t="shared" si="73"/>
        <v>22705.15</v>
      </c>
      <c r="L725" s="13">
        <f t="shared" si="70"/>
        <v>0</v>
      </c>
      <c r="M725" s="13">
        <f t="shared" si="70"/>
        <v>0</v>
      </c>
      <c r="N725" s="13">
        <f t="shared" si="70"/>
        <v>0</v>
      </c>
      <c r="O725" s="13">
        <f t="shared" si="70"/>
        <v>0</v>
      </c>
      <c r="P725" s="49">
        <f t="shared" si="70"/>
        <v>0</v>
      </c>
      <c r="Q725" s="49">
        <f t="shared" si="71"/>
        <v>22705.15</v>
      </c>
      <c r="R725" s="21">
        <f t="shared" si="72"/>
        <v>15734.029999999999</v>
      </c>
    </row>
    <row r="726" spans="1:18" ht="15" x14ac:dyDescent="0.25">
      <c r="A726" s="1" t="s">
        <v>563</v>
      </c>
      <c r="B726" s="1">
        <v>3</v>
      </c>
      <c r="C726" s="1" t="s">
        <v>565</v>
      </c>
      <c r="D726" s="2" t="s">
        <v>1165</v>
      </c>
      <c r="F726" s="9">
        <v>3693</v>
      </c>
      <c r="G726" s="76">
        <v>5.7795236157626217E-2</v>
      </c>
      <c r="H726" s="13">
        <f t="shared" si="74"/>
        <v>21149.57</v>
      </c>
      <c r="I726" s="14"/>
      <c r="K726" s="20">
        <f t="shared" si="73"/>
        <v>12492.57</v>
      </c>
      <c r="L726" s="13">
        <f t="shared" si="70"/>
        <v>0</v>
      </c>
      <c r="M726" s="13">
        <f t="shared" si="70"/>
        <v>0</v>
      </c>
      <c r="N726" s="13">
        <f t="shared" si="70"/>
        <v>0</v>
      </c>
      <c r="O726" s="13">
        <f t="shared" si="70"/>
        <v>0</v>
      </c>
      <c r="P726" s="49">
        <f t="shared" si="70"/>
        <v>0</v>
      </c>
      <c r="Q726" s="49">
        <f t="shared" si="71"/>
        <v>12492.57</v>
      </c>
      <c r="R726" s="21">
        <f t="shared" si="72"/>
        <v>8657</v>
      </c>
    </row>
    <row r="727" spans="1:18" ht="15" x14ac:dyDescent="0.25">
      <c r="A727" s="1" t="s">
        <v>563</v>
      </c>
      <c r="B727" s="1">
        <v>3</v>
      </c>
      <c r="C727" s="1" t="s">
        <v>566</v>
      </c>
      <c r="D727" s="2" t="s">
        <v>1166</v>
      </c>
      <c r="F727" s="9">
        <v>644</v>
      </c>
      <c r="G727" s="76">
        <v>1.0078562709317975E-2</v>
      </c>
      <c r="H727" s="13">
        <f t="shared" si="74"/>
        <v>3688.15</v>
      </c>
      <c r="I727" s="14"/>
      <c r="K727" s="20">
        <f t="shared" si="73"/>
        <v>2178.5</v>
      </c>
      <c r="L727" s="13">
        <f t="shared" si="70"/>
        <v>0</v>
      </c>
      <c r="M727" s="13">
        <f t="shared" si="70"/>
        <v>0</v>
      </c>
      <c r="N727" s="13">
        <f t="shared" si="70"/>
        <v>0</v>
      </c>
      <c r="O727" s="13">
        <f t="shared" si="70"/>
        <v>0</v>
      </c>
      <c r="P727" s="49">
        <f t="shared" si="70"/>
        <v>0</v>
      </c>
      <c r="Q727" s="49">
        <f t="shared" si="71"/>
        <v>2178.5</v>
      </c>
      <c r="R727" s="21">
        <f t="shared" si="72"/>
        <v>1509.65</v>
      </c>
    </row>
    <row r="728" spans="1:18" ht="15" x14ac:dyDescent="0.25">
      <c r="A728" s="1" t="s">
        <v>563</v>
      </c>
      <c r="B728" s="1">
        <v>3</v>
      </c>
      <c r="C728" s="1" t="s">
        <v>567</v>
      </c>
      <c r="D728" s="2" t="s">
        <v>1167</v>
      </c>
      <c r="F728" s="9">
        <v>830</v>
      </c>
      <c r="G728" s="76">
        <v>1.2989451939027825E-2</v>
      </c>
      <c r="H728" s="13">
        <f t="shared" si="74"/>
        <v>4753.3599999999997</v>
      </c>
      <c r="I728" s="14"/>
      <c r="K728" s="20">
        <f t="shared" si="73"/>
        <v>2807.7</v>
      </c>
      <c r="L728" s="13">
        <f t="shared" si="70"/>
        <v>0</v>
      </c>
      <c r="M728" s="13">
        <f t="shared" si="70"/>
        <v>0</v>
      </c>
      <c r="N728" s="13">
        <f t="shared" si="70"/>
        <v>0</v>
      </c>
      <c r="O728" s="13">
        <f t="shared" si="70"/>
        <v>0</v>
      </c>
      <c r="P728" s="49">
        <f t="shared" si="70"/>
        <v>0</v>
      </c>
      <c r="Q728" s="49">
        <f t="shared" si="71"/>
        <v>2807.7</v>
      </c>
      <c r="R728" s="21">
        <f t="shared" si="72"/>
        <v>1945.6599999999999</v>
      </c>
    </row>
    <row r="729" spans="1:18" ht="15" x14ac:dyDescent="0.25">
      <c r="A729" s="1" t="s">
        <v>563</v>
      </c>
      <c r="B729" s="1">
        <v>3</v>
      </c>
      <c r="C729" s="1" t="s">
        <v>568</v>
      </c>
      <c r="D729" s="2" t="s">
        <v>1168</v>
      </c>
      <c r="F729" s="9">
        <v>3344</v>
      </c>
      <c r="G729" s="76">
        <v>5.2333406366396447E-2</v>
      </c>
      <c r="H729" s="13">
        <f t="shared" si="74"/>
        <v>19150.87</v>
      </c>
      <c r="I729" s="14"/>
      <c r="K729" s="20">
        <f t="shared" si="73"/>
        <v>11311.98</v>
      </c>
      <c r="L729" s="13">
        <f t="shared" si="70"/>
        <v>0</v>
      </c>
      <c r="M729" s="13">
        <f t="shared" si="70"/>
        <v>0</v>
      </c>
      <c r="N729" s="13">
        <f t="shared" si="70"/>
        <v>0</v>
      </c>
      <c r="O729" s="13">
        <f t="shared" si="70"/>
        <v>0</v>
      </c>
      <c r="P729" s="49">
        <f t="shared" si="70"/>
        <v>0</v>
      </c>
      <c r="Q729" s="49">
        <f t="shared" si="71"/>
        <v>11311.98</v>
      </c>
      <c r="R729" s="21">
        <f t="shared" si="72"/>
        <v>7838.8899999999994</v>
      </c>
    </row>
    <row r="730" spans="1:18" ht="15" x14ac:dyDescent="0.25">
      <c r="A730" s="1" t="s">
        <v>563</v>
      </c>
      <c r="B730" s="1">
        <v>3</v>
      </c>
      <c r="C730" s="1" t="s">
        <v>569</v>
      </c>
      <c r="D730" s="2" t="s">
        <v>1169</v>
      </c>
      <c r="F730" s="9">
        <v>213</v>
      </c>
      <c r="G730" s="76">
        <v>3.3334376662806347E-3</v>
      </c>
      <c r="H730" s="13">
        <f t="shared" si="74"/>
        <v>1219.8399999999999</v>
      </c>
      <c r="I730" s="14"/>
      <c r="K730" s="20">
        <f t="shared" si="73"/>
        <v>720.53</v>
      </c>
      <c r="L730" s="13">
        <f t="shared" si="70"/>
        <v>0</v>
      </c>
      <c r="M730" s="13">
        <f t="shared" si="70"/>
        <v>0</v>
      </c>
      <c r="N730" s="13">
        <f t="shared" si="70"/>
        <v>0</v>
      </c>
      <c r="O730" s="13">
        <f t="shared" si="70"/>
        <v>0</v>
      </c>
      <c r="P730" s="49">
        <f t="shared" si="70"/>
        <v>0</v>
      </c>
      <c r="Q730" s="49">
        <f t="shared" si="71"/>
        <v>720.53</v>
      </c>
      <c r="R730" s="21">
        <f t="shared" si="72"/>
        <v>499.30999999999995</v>
      </c>
    </row>
    <row r="731" spans="1:18" ht="15.75" thickBot="1" x14ac:dyDescent="0.3">
      <c r="D731" s="2" t="s">
        <v>1223</v>
      </c>
      <c r="F731" s="8">
        <v>63898</v>
      </c>
      <c r="G731" s="77">
        <v>1</v>
      </c>
      <c r="H731" s="13">
        <f>SUM(H724:H730)</f>
        <v>365939.67000000004</v>
      </c>
      <c r="I731" s="14"/>
      <c r="K731" s="20">
        <f t="shared" si="73"/>
        <v>216152.2</v>
      </c>
      <c r="L731" s="13">
        <f t="shared" si="70"/>
        <v>0</v>
      </c>
      <c r="M731" s="13">
        <f t="shared" si="70"/>
        <v>0</v>
      </c>
      <c r="N731" s="13">
        <f t="shared" si="70"/>
        <v>0</v>
      </c>
      <c r="O731" s="13">
        <f t="shared" si="70"/>
        <v>0</v>
      </c>
      <c r="P731" s="49">
        <f t="shared" si="70"/>
        <v>0</v>
      </c>
      <c r="Q731" s="49">
        <f t="shared" si="71"/>
        <v>216152.2</v>
      </c>
      <c r="R731" s="21">
        <f t="shared" si="72"/>
        <v>149787.47000000003</v>
      </c>
    </row>
    <row r="732" spans="1:18" ht="15.75" thickTop="1" x14ac:dyDescent="0.25">
      <c r="A732" s="1" t="s">
        <v>19</v>
      </c>
      <c r="D732" s="2" t="s">
        <v>19</v>
      </c>
      <c r="F732" s="9"/>
      <c r="G732" s="76"/>
      <c r="H732" s="13"/>
      <c r="I732" s="14"/>
      <c r="K732" s="20" t="str">
        <f t="shared" si="73"/>
        <v/>
      </c>
      <c r="L732" s="13" t="str">
        <f t="shared" si="70"/>
        <v/>
      </c>
      <c r="M732" s="13" t="str">
        <f t="shared" si="70"/>
        <v/>
      </c>
      <c r="N732" s="13" t="str">
        <f t="shared" si="70"/>
        <v/>
      </c>
      <c r="O732" s="13" t="str">
        <f t="shared" si="70"/>
        <v/>
      </c>
      <c r="P732" s="49" t="str">
        <f t="shared" si="70"/>
        <v/>
      </c>
      <c r="Q732" s="49" t="str">
        <f t="shared" si="71"/>
        <v/>
      </c>
      <c r="R732" s="21" t="str">
        <f t="shared" si="72"/>
        <v/>
      </c>
    </row>
    <row r="733" spans="1:18" ht="15" x14ac:dyDescent="0.25">
      <c r="A733" s="1" t="s">
        <v>570</v>
      </c>
      <c r="B733" s="1">
        <v>1</v>
      </c>
      <c r="C733" s="1" t="s">
        <v>14</v>
      </c>
      <c r="D733" s="2" t="s">
        <v>1170</v>
      </c>
      <c r="F733" s="9">
        <v>19355</v>
      </c>
      <c r="G733" s="76">
        <f>+F733/F741</f>
        <v>0.68678589170392446</v>
      </c>
      <c r="H733" s="13">
        <f t="shared" si="74"/>
        <v>110844.82</v>
      </c>
      <c r="I733" s="14" t="s">
        <v>1261</v>
      </c>
      <c r="K733" s="20">
        <f t="shared" si="73"/>
        <v>65473.5</v>
      </c>
      <c r="L733" s="13">
        <f t="shared" si="70"/>
        <v>0</v>
      </c>
      <c r="M733" s="13">
        <f t="shared" si="70"/>
        <v>0</v>
      </c>
      <c r="N733" s="13">
        <f t="shared" si="70"/>
        <v>0</v>
      </c>
      <c r="O733" s="13">
        <f t="shared" si="70"/>
        <v>0</v>
      </c>
      <c r="P733" s="49">
        <f t="shared" si="70"/>
        <v>0</v>
      </c>
      <c r="Q733" s="49">
        <f t="shared" si="71"/>
        <v>65473.5</v>
      </c>
      <c r="R733" s="21">
        <f t="shared" si="72"/>
        <v>45371.320000000007</v>
      </c>
    </row>
    <row r="734" spans="1:18" ht="15" x14ac:dyDescent="0.25">
      <c r="A734" s="1" t="s">
        <v>570</v>
      </c>
      <c r="B734" s="1">
        <v>3</v>
      </c>
      <c r="C734" s="1" t="s">
        <v>572</v>
      </c>
      <c r="D734" s="2" t="s">
        <v>1172</v>
      </c>
      <c r="F734" s="9">
        <v>529</v>
      </c>
      <c r="G734" s="76">
        <v>1.87708466396991E-2</v>
      </c>
      <c r="H734" s="13">
        <f t="shared" si="74"/>
        <v>3029.55</v>
      </c>
      <c r="I734" s="76"/>
      <c r="K734" s="20">
        <f t="shared" si="73"/>
        <v>1789.48</v>
      </c>
      <c r="L734" s="13">
        <f t="shared" si="70"/>
        <v>0</v>
      </c>
      <c r="M734" s="13">
        <f t="shared" si="70"/>
        <v>0</v>
      </c>
      <c r="N734" s="13">
        <f t="shared" si="70"/>
        <v>0</v>
      </c>
      <c r="O734" s="13">
        <f t="shared" si="70"/>
        <v>0</v>
      </c>
      <c r="P734" s="49">
        <f t="shared" si="70"/>
        <v>0</v>
      </c>
      <c r="Q734" s="49">
        <f t="shared" si="71"/>
        <v>1789.48</v>
      </c>
      <c r="R734" s="21">
        <f t="shared" si="72"/>
        <v>1240.0700000000002</v>
      </c>
    </row>
    <row r="735" spans="1:18" ht="15" x14ac:dyDescent="0.25">
      <c r="A735" s="1" t="s">
        <v>570</v>
      </c>
      <c r="B735" s="1">
        <v>3</v>
      </c>
      <c r="C735" s="1" t="s">
        <v>573</v>
      </c>
      <c r="D735" s="2" t="s">
        <v>1173</v>
      </c>
      <c r="F735" s="9">
        <v>189</v>
      </c>
      <c r="G735" s="76">
        <v>6.7064083457526085E-3</v>
      </c>
      <c r="H735" s="13">
        <f t="shared" si="74"/>
        <v>1082.3900000000001</v>
      </c>
      <c r="I735" s="14"/>
      <c r="K735" s="20">
        <f t="shared" si="73"/>
        <v>639.34</v>
      </c>
      <c r="L735" s="13">
        <f t="shared" si="70"/>
        <v>0</v>
      </c>
      <c r="M735" s="13">
        <f t="shared" si="70"/>
        <v>0</v>
      </c>
      <c r="N735" s="13">
        <f t="shared" si="70"/>
        <v>0</v>
      </c>
      <c r="O735" s="13">
        <f t="shared" si="70"/>
        <v>0</v>
      </c>
      <c r="P735" s="49">
        <f t="shared" si="70"/>
        <v>0</v>
      </c>
      <c r="Q735" s="49">
        <f t="shared" si="71"/>
        <v>639.34</v>
      </c>
      <c r="R735" s="21">
        <f t="shared" si="72"/>
        <v>443.05000000000007</v>
      </c>
    </row>
    <row r="736" spans="1:18" ht="15" x14ac:dyDescent="0.25">
      <c r="A736" s="1" t="s">
        <v>570</v>
      </c>
      <c r="B736" s="1">
        <v>3</v>
      </c>
      <c r="C736" s="1" t="s">
        <v>574</v>
      </c>
      <c r="D736" s="2" t="s">
        <v>1174</v>
      </c>
      <c r="F736" s="9">
        <v>99</v>
      </c>
      <c r="G736" s="76">
        <v>3.5128805620608899E-3</v>
      </c>
      <c r="H736" s="13">
        <f t="shared" si="74"/>
        <v>566.97</v>
      </c>
      <c r="I736" s="14"/>
      <c r="K736" s="20">
        <f t="shared" si="73"/>
        <v>334.89</v>
      </c>
      <c r="L736" s="13">
        <f t="shared" si="70"/>
        <v>0</v>
      </c>
      <c r="M736" s="13">
        <f t="shared" si="70"/>
        <v>0</v>
      </c>
      <c r="N736" s="13">
        <f t="shared" si="70"/>
        <v>0</v>
      </c>
      <c r="O736" s="13">
        <f t="shared" si="70"/>
        <v>0</v>
      </c>
      <c r="P736" s="49">
        <f t="shared" si="70"/>
        <v>0</v>
      </c>
      <c r="Q736" s="49">
        <f t="shared" si="71"/>
        <v>334.89</v>
      </c>
      <c r="R736" s="21">
        <f t="shared" si="72"/>
        <v>232.08000000000004</v>
      </c>
    </row>
    <row r="737" spans="1:18" ht="15" x14ac:dyDescent="0.25">
      <c r="A737" s="1" t="s">
        <v>570</v>
      </c>
      <c r="B737" s="1">
        <v>3</v>
      </c>
      <c r="C737" s="1" t="s">
        <v>575</v>
      </c>
      <c r="D737" s="2" t="s">
        <v>1175</v>
      </c>
      <c r="F737" s="9">
        <v>1323</v>
      </c>
      <c r="G737" s="76">
        <v>4.6944858420268257E-2</v>
      </c>
      <c r="H737" s="13">
        <f t="shared" si="74"/>
        <v>7576.73</v>
      </c>
      <c r="I737" s="14"/>
      <c r="K737" s="20">
        <f t="shared" si="73"/>
        <v>4475.3999999999996</v>
      </c>
      <c r="L737" s="13">
        <f t="shared" si="70"/>
        <v>0</v>
      </c>
      <c r="M737" s="13">
        <f t="shared" si="70"/>
        <v>0</v>
      </c>
      <c r="N737" s="13">
        <f t="shared" si="70"/>
        <v>0</v>
      </c>
      <c r="O737" s="13">
        <f t="shared" si="70"/>
        <v>0</v>
      </c>
      <c r="P737" s="49">
        <f t="shared" si="70"/>
        <v>0</v>
      </c>
      <c r="Q737" s="49">
        <f t="shared" si="71"/>
        <v>4475.3999999999996</v>
      </c>
      <c r="R737" s="21">
        <f t="shared" si="72"/>
        <v>3101.33</v>
      </c>
    </row>
    <row r="738" spans="1:18" ht="15" x14ac:dyDescent="0.25">
      <c r="A738" s="1" t="s">
        <v>570</v>
      </c>
      <c r="B738" s="1">
        <v>3</v>
      </c>
      <c r="C738" s="99" t="s">
        <v>1260</v>
      </c>
      <c r="D738" s="2" t="s">
        <v>1259</v>
      </c>
      <c r="F738" s="9">
        <v>222</v>
      </c>
      <c r="G738" s="76">
        <f>+F738/F741</f>
        <v>7.8773685331062389E-3</v>
      </c>
      <c r="H738" s="13">
        <f t="shared" si="74"/>
        <v>1271.3800000000001</v>
      </c>
      <c r="I738" s="14" t="s">
        <v>1261</v>
      </c>
      <c r="K738" s="20">
        <f t="shared" si="73"/>
        <v>750.97</v>
      </c>
      <c r="L738" s="13">
        <f t="shared" ref="L738:P738" si="75">IF($D738="","",ROUND(+L$5*$F738/$F$5,2))</f>
        <v>0</v>
      </c>
      <c r="M738" s="13">
        <f t="shared" si="75"/>
        <v>0</v>
      </c>
      <c r="N738" s="13">
        <f t="shared" si="75"/>
        <v>0</v>
      </c>
      <c r="O738" s="13">
        <f t="shared" si="75"/>
        <v>0</v>
      </c>
      <c r="P738" s="49">
        <f t="shared" si="75"/>
        <v>0</v>
      </c>
      <c r="Q738" s="49">
        <f t="shared" si="71"/>
        <v>750.97</v>
      </c>
      <c r="R738" s="21">
        <f t="shared" si="72"/>
        <v>520.41000000000008</v>
      </c>
    </row>
    <row r="739" spans="1:18" ht="15" x14ac:dyDescent="0.25">
      <c r="A739" s="1" t="s">
        <v>570</v>
      </c>
      <c r="B739" s="1">
        <v>3</v>
      </c>
      <c r="C739" s="1" t="s">
        <v>571</v>
      </c>
      <c r="D739" s="2" t="s">
        <v>1171</v>
      </c>
      <c r="F739" s="9">
        <v>6371</v>
      </c>
      <c r="G739" s="76">
        <v>0.22606628344333263</v>
      </c>
      <c r="H739" s="13">
        <f t="shared" si="74"/>
        <v>36486.300000000003</v>
      </c>
      <c r="I739" s="14"/>
      <c r="K739" s="20">
        <f t="shared" si="73"/>
        <v>21551.62</v>
      </c>
      <c r="L739" s="13">
        <f t="shared" si="70"/>
        <v>0</v>
      </c>
      <c r="M739" s="13">
        <f t="shared" si="70"/>
        <v>0</v>
      </c>
      <c r="N739" s="13">
        <f t="shared" si="70"/>
        <v>0</v>
      </c>
      <c r="O739" s="13">
        <f t="shared" si="70"/>
        <v>0</v>
      </c>
      <c r="P739" s="49">
        <f t="shared" si="70"/>
        <v>0</v>
      </c>
      <c r="Q739" s="49">
        <f t="shared" si="71"/>
        <v>21551.62</v>
      </c>
      <c r="R739" s="21">
        <f t="shared" si="72"/>
        <v>14934.680000000004</v>
      </c>
    </row>
    <row r="740" spans="1:18" ht="15" x14ac:dyDescent="0.25">
      <c r="A740" s="1" t="s">
        <v>570</v>
      </c>
      <c r="B740" s="1">
        <v>3</v>
      </c>
      <c r="C740" s="1" t="s">
        <v>576</v>
      </c>
      <c r="D740" s="2" t="s">
        <v>1176</v>
      </c>
      <c r="F740" s="9">
        <v>94</v>
      </c>
      <c r="G740" s="76">
        <v>3.3354623518557945E-3</v>
      </c>
      <c r="H740" s="13">
        <f t="shared" si="74"/>
        <v>538.33000000000004</v>
      </c>
      <c r="I740" s="14"/>
      <c r="K740" s="20">
        <f t="shared" si="73"/>
        <v>317.98</v>
      </c>
      <c r="L740" s="13">
        <f t="shared" ref="L740:P785" si="76">IF($D740="","",ROUND(+L$5*$F740/$F$5,2))</f>
        <v>0</v>
      </c>
      <c r="M740" s="13">
        <f t="shared" si="76"/>
        <v>0</v>
      </c>
      <c r="N740" s="13">
        <f t="shared" si="76"/>
        <v>0</v>
      </c>
      <c r="O740" s="13">
        <f t="shared" si="76"/>
        <v>0</v>
      </c>
      <c r="P740" s="49">
        <f t="shared" si="76"/>
        <v>0</v>
      </c>
      <c r="Q740" s="49">
        <f t="shared" si="71"/>
        <v>317.98</v>
      </c>
      <c r="R740" s="21">
        <f t="shared" si="72"/>
        <v>220.35000000000002</v>
      </c>
    </row>
    <row r="741" spans="1:18" ht="15.75" thickBot="1" x14ac:dyDescent="0.3">
      <c r="D741" s="2" t="s">
        <v>1223</v>
      </c>
      <c r="F741" s="8">
        <v>28182</v>
      </c>
      <c r="G741" s="77">
        <v>1</v>
      </c>
      <c r="H741" s="13">
        <f>SUM(H733:H740)</f>
        <v>161396.47</v>
      </c>
      <c r="I741" s="14"/>
      <c r="K741" s="20">
        <f t="shared" si="73"/>
        <v>95333.21</v>
      </c>
      <c r="L741" s="13">
        <f t="shared" si="76"/>
        <v>0</v>
      </c>
      <c r="M741" s="13">
        <f t="shared" si="76"/>
        <v>0</v>
      </c>
      <c r="N741" s="13">
        <f t="shared" si="76"/>
        <v>0</v>
      </c>
      <c r="O741" s="13">
        <f t="shared" si="76"/>
        <v>0</v>
      </c>
      <c r="P741" s="49">
        <f t="shared" si="76"/>
        <v>0</v>
      </c>
      <c r="Q741" s="49">
        <f t="shared" si="71"/>
        <v>95333.21</v>
      </c>
      <c r="R741" s="21">
        <f t="shared" si="72"/>
        <v>66063.259999999995</v>
      </c>
    </row>
    <row r="742" spans="1:18" ht="15.75" thickTop="1" x14ac:dyDescent="0.25">
      <c r="A742" s="1" t="s">
        <v>19</v>
      </c>
      <c r="D742" s="2" t="s">
        <v>19</v>
      </c>
      <c r="F742" s="9"/>
      <c r="G742" s="76"/>
      <c r="H742" s="13"/>
      <c r="I742" s="14"/>
      <c r="K742" s="20" t="str">
        <f t="shared" si="73"/>
        <v/>
      </c>
      <c r="L742" s="13" t="str">
        <f t="shared" si="76"/>
        <v/>
      </c>
      <c r="M742" s="13" t="str">
        <f t="shared" si="76"/>
        <v/>
      </c>
      <c r="N742" s="13" t="str">
        <f t="shared" si="76"/>
        <v/>
      </c>
      <c r="O742" s="13" t="str">
        <f t="shared" si="76"/>
        <v/>
      </c>
      <c r="P742" s="49" t="str">
        <f t="shared" si="76"/>
        <v/>
      </c>
      <c r="Q742" s="49" t="str">
        <f t="shared" si="71"/>
        <v/>
      </c>
      <c r="R742" s="21" t="str">
        <f t="shared" si="72"/>
        <v/>
      </c>
    </row>
    <row r="743" spans="1:18" ht="15" x14ac:dyDescent="0.25">
      <c r="A743" s="1" t="s">
        <v>577</v>
      </c>
      <c r="B743" s="1">
        <v>1</v>
      </c>
      <c r="C743" s="1" t="s">
        <v>14</v>
      </c>
      <c r="D743" s="2" t="s">
        <v>1177</v>
      </c>
      <c r="F743" s="9">
        <v>21382</v>
      </c>
      <c r="G743" s="76">
        <v>0.32127777861253437</v>
      </c>
      <c r="H743" s="13">
        <f t="shared" si="74"/>
        <v>122453.31</v>
      </c>
      <c r="I743" s="14"/>
      <c r="K743" s="20">
        <f t="shared" si="73"/>
        <v>72330.37</v>
      </c>
      <c r="L743" s="13">
        <f t="shared" si="76"/>
        <v>0</v>
      </c>
      <c r="M743" s="13">
        <f t="shared" si="76"/>
        <v>0</v>
      </c>
      <c r="N743" s="13">
        <f t="shared" si="76"/>
        <v>0</v>
      </c>
      <c r="O743" s="13">
        <f t="shared" si="76"/>
        <v>0</v>
      </c>
      <c r="P743" s="49">
        <f t="shared" si="76"/>
        <v>0</v>
      </c>
      <c r="Q743" s="49">
        <f t="shared" si="71"/>
        <v>72330.37</v>
      </c>
      <c r="R743" s="21">
        <f t="shared" si="72"/>
        <v>50122.94</v>
      </c>
    </row>
    <row r="744" spans="1:18" ht="15" x14ac:dyDescent="0.25">
      <c r="A744" s="1" t="s">
        <v>577</v>
      </c>
      <c r="B744" s="1">
        <v>3</v>
      </c>
      <c r="C744" s="1" t="s">
        <v>579</v>
      </c>
      <c r="D744" s="2" t="s">
        <v>1179</v>
      </c>
      <c r="F744" s="9">
        <v>150</v>
      </c>
      <c r="G744" s="76">
        <v>2.2538428019773715E-3</v>
      </c>
      <c r="H744" s="13">
        <f t="shared" si="74"/>
        <v>859.04</v>
      </c>
      <c r="I744" s="14"/>
      <c r="K744" s="20">
        <f t="shared" si="73"/>
        <v>507.42</v>
      </c>
      <c r="L744" s="13">
        <f t="shared" si="76"/>
        <v>0</v>
      </c>
      <c r="M744" s="13">
        <f t="shared" si="76"/>
        <v>0</v>
      </c>
      <c r="N744" s="13">
        <f t="shared" si="76"/>
        <v>0</v>
      </c>
      <c r="O744" s="13">
        <f t="shared" si="76"/>
        <v>0</v>
      </c>
      <c r="P744" s="49">
        <f t="shared" si="76"/>
        <v>0</v>
      </c>
      <c r="Q744" s="49">
        <f t="shared" si="71"/>
        <v>507.42</v>
      </c>
      <c r="R744" s="21">
        <f t="shared" si="72"/>
        <v>351.61999999999995</v>
      </c>
    </row>
    <row r="745" spans="1:18" ht="15" x14ac:dyDescent="0.25">
      <c r="A745" s="1" t="s">
        <v>577</v>
      </c>
      <c r="B745" s="1">
        <v>3</v>
      </c>
      <c r="C745" s="1" t="s">
        <v>580</v>
      </c>
      <c r="D745" s="2" t="s">
        <v>1180</v>
      </c>
      <c r="F745" s="9">
        <v>1751</v>
      </c>
      <c r="G745" s="76">
        <v>2.630985830841585E-2</v>
      </c>
      <c r="H745" s="13">
        <f t="shared" si="74"/>
        <v>10027.86</v>
      </c>
      <c r="I745" s="14"/>
      <c r="K745" s="20">
        <f t="shared" si="73"/>
        <v>5923.23</v>
      </c>
      <c r="L745" s="13">
        <f t="shared" si="76"/>
        <v>0</v>
      </c>
      <c r="M745" s="13">
        <f t="shared" si="76"/>
        <v>0</v>
      </c>
      <c r="N745" s="13">
        <f t="shared" si="76"/>
        <v>0</v>
      </c>
      <c r="O745" s="13">
        <f t="shared" si="76"/>
        <v>0</v>
      </c>
      <c r="P745" s="49">
        <f t="shared" si="76"/>
        <v>0</v>
      </c>
      <c r="Q745" s="49">
        <f t="shared" si="71"/>
        <v>5923.23</v>
      </c>
      <c r="R745" s="21">
        <f t="shared" si="72"/>
        <v>4104.630000000001</v>
      </c>
    </row>
    <row r="746" spans="1:18" ht="15" x14ac:dyDescent="0.25">
      <c r="A746" s="1" t="s">
        <v>577</v>
      </c>
      <c r="B746" s="1">
        <v>3</v>
      </c>
      <c r="C746" s="1" t="s">
        <v>581</v>
      </c>
      <c r="D746" s="2" t="s">
        <v>1181</v>
      </c>
      <c r="F746" s="9">
        <v>2748</v>
      </c>
      <c r="G746" s="76">
        <v>4.1290400132225444E-2</v>
      </c>
      <c r="H746" s="13">
        <f t="shared" si="74"/>
        <v>15737.62</v>
      </c>
      <c r="I746" s="14"/>
      <c r="K746" s="20">
        <f t="shared" si="73"/>
        <v>9295.85</v>
      </c>
      <c r="L746" s="13">
        <f t="shared" si="76"/>
        <v>0</v>
      </c>
      <c r="M746" s="13">
        <f t="shared" si="76"/>
        <v>0</v>
      </c>
      <c r="N746" s="13">
        <f t="shared" si="76"/>
        <v>0</v>
      </c>
      <c r="O746" s="13">
        <f t="shared" si="76"/>
        <v>0</v>
      </c>
      <c r="P746" s="49">
        <f t="shared" si="76"/>
        <v>0</v>
      </c>
      <c r="Q746" s="49">
        <f t="shared" si="71"/>
        <v>9295.85</v>
      </c>
      <c r="R746" s="21">
        <f t="shared" si="72"/>
        <v>6441.77</v>
      </c>
    </row>
    <row r="747" spans="1:18" ht="15" x14ac:dyDescent="0.25">
      <c r="A747" s="1" t="s">
        <v>577</v>
      </c>
      <c r="B747" s="1">
        <v>3</v>
      </c>
      <c r="C747" s="1" t="s">
        <v>582</v>
      </c>
      <c r="D747" s="2" t="s">
        <v>1182</v>
      </c>
      <c r="F747" s="9">
        <v>679</v>
      </c>
      <c r="G747" s="76">
        <v>1.0202395083617567E-2</v>
      </c>
      <c r="H747" s="13">
        <f t="shared" si="74"/>
        <v>3888.59</v>
      </c>
      <c r="I747" s="14"/>
      <c r="K747" s="20">
        <f t="shared" si="73"/>
        <v>2296.9</v>
      </c>
      <c r="L747" s="13">
        <f t="shared" si="76"/>
        <v>0</v>
      </c>
      <c r="M747" s="13">
        <f t="shared" si="76"/>
        <v>0</v>
      </c>
      <c r="N747" s="13">
        <f t="shared" si="76"/>
        <v>0</v>
      </c>
      <c r="O747" s="13">
        <f t="shared" si="76"/>
        <v>0</v>
      </c>
      <c r="P747" s="49">
        <f t="shared" si="76"/>
        <v>0</v>
      </c>
      <c r="Q747" s="49">
        <f t="shared" si="71"/>
        <v>2296.9</v>
      </c>
      <c r="R747" s="21">
        <f t="shared" si="72"/>
        <v>1591.69</v>
      </c>
    </row>
    <row r="748" spans="1:18" ht="15" x14ac:dyDescent="0.25">
      <c r="A748" s="1" t="s">
        <v>577</v>
      </c>
      <c r="B748" s="1">
        <v>3</v>
      </c>
      <c r="C748" s="1" t="s">
        <v>583</v>
      </c>
      <c r="D748" s="2" t="s">
        <v>1183</v>
      </c>
      <c r="F748" s="9">
        <v>261</v>
      </c>
      <c r="G748" s="76">
        <v>3.9216864754406259E-3</v>
      </c>
      <c r="H748" s="13">
        <f t="shared" si="74"/>
        <v>1494.73</v>
      </c>
      <c r="I748" s="14"/>
      <c r="K748" s="20">
        <f t="shared" si="73"/>
        <v>882.9</v>
      </c>
      <c r="L748" s="13">
        <f t="shared" si="76"/>
        <v>0</v>
      </c>
      <c r="M748" s="13">
        <f t="shared" si="76"/>
        <v>0</v>
      </c>
      <c r="N748" s="13">
        <f t="shared" si="76"/>
        <v>0</v>
      </c>
      <c r="O748" s="13">
        <f t="shared" si="76"/>
        <v>0</v>
      </c>
      <c r="P748" s="49">
        <f t="shared" si="76"/>
        <v>0</v>
      </c>
      <c r="Q748" s="49">
        <f t="shared" si="71"/>
        <v>882.9</v>
      </c>
      <c r="R748" s="21">
        <f t="shared" si="72"/>
        <v>611.83000000000004</v>
      </c>
    </row>
    <row r="749" spans="1:18" ht="15" x14ac:dyDescent="0.25">
      <c r="A749" s="1" t="s">
        <v>577</v>
      </c>
      <c r="B749" s="1">
        <v>3</v>
      </c>
      <c r="C749" s="1" t="s">
        <v>584</v>
      </c>
      <c r="D749" s="2" t="s">
        <v>1184</v>
      </c>
      <c r="F749" s="9">
        <v>145</v>
      </c>
      <c r="G749" s="76">
        <v>2.1787147085781259E-3</v>
      </c>
      <c r="H749" s="13">
        <f t="shared" si="74"/>
        <v>830.41</v>
      </c>
      <c r="I749" s="14"/>
      <c r="K749" s="20">
        <f t="shared" si="73"/>
        <v>490.5</v>
      </c>
      <c r="L749" s="13">
        <f t="shared" si="76"/>
        <v>0</v>
      </c>
      <c r="M749" s="13">
        <f t="shared" si="76"/>
        <v>0</v>
      </c>
      <c r="N749" s="13">
        <f t="shared" si="76"/>
        <v>0</v>
      </c>
      <c r="O749" s="13">
        <f t="shared" si="76"/>
        <v>0</v>
      </c>
      <c r="P749" s="49">
        <f t="shared" si="76"/>
        <v>0</v>
      </c>
      <c r="Q749" s="49">
        <f t="shared" si="71"/>
        <v>490.5</v>
      </c>
      <c r="R749" s="21">
        <f t="shared" si="72"/>
        <v>339.90999999999997</v>
      </c>
    </row>
    <row r="750" spans="1:18" ht="15" x14ac:dyDescent="0.25">
      <c r="A750" s="1" t="s">
        <v>577</v>
      </c>
      <c r="B750" s="1">
        <v>3</v>
      </c>
      <c r="C750" s="1" t="s">
        <v>585</v>
      </c>
      <c r="D750" s="2" t="s">
        <v>1185</v>
      </c>
      <c r="F750" s="9">
        <v>714</v>
      </c>
      <c r="G750" s="76">
        <v>1.0728291737412288E-2</v>
      </c>
      <c r="H750" s="13">
        <f t="shared" si="74"/>
        <v>4089.03</v>
      </c>
      <c r="I750" s="14"/>
      <c r="K750" s="20">
        <f t="shared" si="73"/>
        <v>2415.3000000000002</v>
      </c>
      <c r="L750" s="13">
        <f t="shared" si="76"/>
        <v>0</v>
      </c>
      <c r="M750" s="13">
        <f t="shared" si="76"/>
        <v>0</v>
      </c>
      <c r="N750" s="13">
        <f t="shared" si="76"/>
        <v>0</v>
      </c>
      <c r="O750" s="13">
        <f t="shared" si="76"/>
        <v>0</v>
      </c>
      <c r="P750" s="49">
        <f t="shared" si="76"/>
        <v>0</v>
      </c>
      <c r="Q750" s="49">
        <f t="shared" si="71"/>
        <v>2415.3000000000002</v>
      </c>
      <c r="R750" s="21">
        <f t="shared" si="72"/>
        <v>1673.73</v>
      </c>
    </row>
    <row r="751" spans="1:18" ht="15" x14ac:dyDescent="0.25">
      <c r="A751" s="1" t="s">
        <v>577</v>
      </c>
      <c r="B751" s="1">
        <v>3</v>
      </c>
      <c r="C751" s="1" t="s">
        <v>586</v>
      </c>
      <c r="D751" s="2" t="s">
        <v>1186</v>
      </c>
      <c r="F751" s="9">
        <v>335</v>
      </c>
      <c r="G751" s="76">
        <v>5.0335822577494633E-3</v>
      </c>
      <c r="H751" s="13">
        <f t="shared" si="74"/>
        <v>1918.52</v>
      </c>
      <c r="I751" s="14"/>
      <c r="K751" s="20">
        <f t="shared" si="73"/>
        <v>1133.23</v>
      </c>
      <c r="L751" s="13">
        <f t="shared" si="76"/>
        <v>0</v>
      </c>
      <c r="M751" s="13">
        <f t="shared" si="76"/>
        <v>0</v>
      </c>
      <c r="N751" s="13">
        <f t="shared" si="76"/>
        <v>0</v>
      </c>
      <c r="O751" s="13">
        <f t="shared" si="76"/>
        <v>0</v>
      </c>
      <c r="P751" s="49">
        <f t="shared" si="76"/>
        <v>0</v>
      </c>
      <c r="Q751" s="49">
        <f t="shared" si="71"/>
        <v>1133.23</v>
      </c>
      <c r="R751" s="21">
        <f t="shared" si="72"/>
        <v>785.29</v>
      </c>
    </row>
    <row r="752" spans="1:18" ht="15" x14ac:dyDescent="0.25">
      <c r="A752" s="1" t="s">
        <v>577</v>
      </c>
      <c r="B752" s="1">
        <v>3</v>
      </c>
      <c r="C752" s="1" t="s">
        <v>587</v>
      </c>
      <c r="D752" s="2" t="s">
        <v>1187</v>
      </c>
      <c r="F752" s="9">
        <v>1681</v>
      </c>
      <c r="G752" s="76">
        <v>2.5258065000826408E-2</v>
      </c>
      <c r="H752" s="13">
        <f t="shared" si="74"/>
        <v>9626.98</v>
      </c>
      <c r="I752" s="14"/>
      <c r="K752" s="20">
        <f t="shared" si="73"/>
        <v>5686.44</v>
      </c>
      <c r="L752" s="13">
        <f t="shared" si="76"/>
        <v>0</v>
      </c>
      <c r="M752" s="13">
        <f t="shared" si="76"/>
        <v>0</v>
      </c>
      <c r="N752" s="13">
        <f t="shared" si="76"/>
        <v>0</v>
      </c>
      <c r="O752" s="13">
        <f t="shared" si="76"/>
        <v>0</v>
      </c>
      <c r="P752" s="49">
        <f t="shared" si="76"/>
        <v>0</v>
      </c>
      <c r="Q752" s="49">
        <f t="shared" si="71"/>
        <v>5686.44</v>
      </c>
      <c r="R752" s="21">
        <f t="shared" si="72"/>
        <v>3940.54</v>
      </c>
    </row>
    <row r="753" spans="1:18" ht="15" x14ac:dyDescent="0.25">
      <c r="A753" s="1" t="s">
        <v>577</v>
      </c>
      <c r="B753" s="1">
        <v>3</v>
      </c>
      <c r="C753" s="1" t="s">
        <v>588</v>
      </c>
      <c r="D753" s="2" t="s">
        <v>1188</v>
      </c>
      <c r="F753" s="9">
        <v>455</v>
      </c>
      <c r="G753" s="76">
        <v>6.8366564993313601E-3</v>
      </c>
      <c r="H753" s="13">
        <f t="shared" si="74"/>
        <v>2605.7600000000002</v>
      </c>
      <c r="I753" s="14"/>
      <c r="K753" s="20">
        <f t="shared" si="73"/>
        <v>1539.16</v>
      </c>
      <c r="L753" s="13">
        <f t="shared" si="76"/>
        <v>0</v>
      </c>
      <c r="M753" s="13">
        <f t="shared" si="76"/>
        <v>0</v>
      </c>
      <c r="N753" s="13">
        <f t="shared" si="76"/>
        <v>0</v>
      </c>
      <c r="O753" s="13">
        <f t="shared" si="76"/>
        <v>0</v>
      </c>
      <c r="P753" s="49">
        <f t="shared" si="76"/>
        <v>0</v>
      </c>
      <c r="Q753" s="49">
        <f t="shared" si="71"/>
        <v>1539.16</v>
      </c>
      <c r="R753" s="21">
        <f t="shared" si="72"/>
        <v>1066.6000000000001</v>
      </c>
    </row>
    <row r="754" spans="1:18" ht="15" x14ac:dyDescent="0.25">
      <c r="A754" s="1" t="s">
        <v>577</v>
      </c>
      <c r="B754" s="1">
        <v>3</v>
      </c>
      <c r="C754" s="1" t="s">
        <v>589</v>
      </c>
      <c r="D754" s="2" t="s">
        <v>1189</v>
      </c>
      <c r="F754" s="9">
        <v>129</v>
      </c>
      <c r="G754" s="76">
        <v>1.9383048097005393E-3</v>
      </c>
      <c r="H754" s="13">
        <f t="shared" si="74"/>
        <v>738.77</v>
      </c>
      <c r="I754" s="14"/>
      <c r="K754" s="20">
        <f t="shared" si="73"/>
        <v>436.38</v>
      </c>
      <c r="L754" s="13">
        <f t="shared" si="76"/>
        <v>0</v>
      </c>
      <c r="M754" s="13">
        <f t="shared" si="76"/>
        <v>0</v>
      </c>
      <c r="N754" s="13">
        <f t="shared" si="76"/>
        <v>0</v>
      </c>
      <c r="O754" s="13">
        <f t="shared" si="76"/>
        <v>0</v>
      </c>
      <c r="P754" s="49">
        <f t="shared" si="76"/>
        <v>0</v>
      </c>
      <c r="Q754" s="49">
        <f t="shared" si="71"/>
        <v>436.38</v>
      </c>
      <c r="R754" s="21">
        <f t="shared" si="72"/>
        <v>302.39</v>
      </c>
    </row>
    <row r="755" spans="1:18" ht="15" x14ac:dyDescent="0.25">
      <c r="A755" s="1" t="s">
        <v>577</v>
      </c>
      <c r="B755" s="1">
        <v>3</v>
      </c>
      <c r="C755" s="1" t="s">
        <v>578</v>
      </c>
      <c r="D755" s="2" t="s">
        <v>1178</v>
      </c>
      <c r="F755" s="9">
        <v>35720</v>
      </c>
      <c r="G755" s="76">
        <v>0.53671509924421135</v>
      </c>
      <c r="H755" s="13">
        <f t="shared" si="74"/>
        <v>204566.1</v>
      </c>
      <c r="I755" s="14"/>
      <c r="K755" s="20">
        <f t="shared" si="73"/>
        <v>120832.52</v>
      </c>
      <c r="L755" s="13">
        <f t="shared" si="76"/>
        <v>0</v>
      </c>
      <c r="M755" s="13">
        <f t="shared" si="76"/>
        <v>0</v>
      </c>
      <c r="N755" s="13">
        <f t="shared" si="76"/>
        <v>0</v>
      </c>
      <c r="O755" s="13">
        <f t="shared" si="76"/>
        <v>0</v>
      </c>
      <c r="P755" s="49">
        <f t="shared" si="76"/>
        <v>0</v>
      </c>
      <c r="Q755" s="49">
        <f t="shared" si="71"/>
        <v>120832.52</v>
      </c>
      <c r="R755" s="21">
        <f t="shared" si="72"/>
        <v>83733.58</v>
      </c>
    </row>
    <row r="756" spans="1:18" ht="15" x14ac:dyDescent="0.25">
      <c r="A756" s="1" t="s">
        <v>577</v>
      </c>
      <c r="B756" s="1">
        <v>3</v>
      </c>
      <c r="C756" s="1" t="s">
        <v>590</v>
      </c>
      <c r="D756" s="2" t="s">
        <v>1190</v>
      </c>
      <c r="F756" s="9">
        <v>332</v>
      </c>
      <c r="G756" s="76">
        <v>4.9885054017099152E-3</v>
      </c>
      <c r="H756" s="13">
        <f t="shared" si="74"/>
        <v>1901.34</v>
      </c>
      <c r="I756" s="14"/>
      <c r="K756" s="20">
        <f t="shared" si="73"/>
        <v>1123.08</v>
      </c>
      <c r="L756" s="13">
        <f t="shared" si="76"/>
        <v>0</v>
      </c>
      <c r="M756" s="13">
        <f t="shared" si="76"/>
        <v>0</v>
      </c>
      <c r="N756" s="13">
        <f t="shared" si="76"/>
        <v>0</v>
      </c>
      <c r="O756" s="13">
        <f t="shared" si="76"/>
        <v>0</v>
      </c>
      <c r="P756" s="49">
        <f t="shared" si="76"/>
        <v>0</v>
      </c>
      <c r="Q756" s="49">
        <f t="shared" si="71"/>
        <v>1123.08</v>
      </c>
      <c r="R756" s="21">
        <f t="shared" si="72"/>
        <v>778.26</v>
      </c>
    </row>
    <row r="757" spans="1:18" ht="14.25" customHeight="1" x14ac:dyDescent="0.25">
      <c r="A757" s="1" t="s">
        <v>577</v>
      </c>
      <c r="B757" s="1">
        <v>3</v>
      </c>
      <c r="C757" s="1" t="s">
        <v>591</v>
      </c>
      <c r="D757" s="2" t="s">
        <v>1191</v>
      </c>
      <c r="F757" s="9">
        <v>71</v>
      </c>
      <c r="G757" s="76">
        <v>1.0668189262692891E-3</v>
      </c>
      <c r="H757" s="13">
        <f t="shared" si="74"/>
        <v>406.61</v>
      </c>
      <c r="I757" s="14"/>
      <c r="K757" s="20">
        <f t="shared" si="73"/>
        <v>240.18</v>
      </c>
      <c r="L757" s="13">
        <f t="shared" si="76"/>
        <v>0</v>
      </c>
      <c r="M757" s="13">
        <f t="shared" si="76"/>
        <v>0</v>
      </c>
      <c r="N757" s="13">
        <f t="shared" si="76"/>
        <v>0</v>
      </c>
      <c r="O757" s="13">
        <f t="shared" si="76"/>
        <v>0</v>
      </c>
      <c r="P757" s="49">
        <f t="shared" si="76"/>
        <v>0</v>
      </c>
      <c r="Q757" s="49">
        <f t="shared" si="71"/>
        <v>240.18</v>
      </c>
      <c r="R757" s="21">
        <f t="shared" si="72"/>
        <v>166.43</v>
      </c>
    </row>
    <row r="758" spans="1:18" ht="15.75" thickBot="1" x14ac:dyDescent="0.3">
      <c r="D758" s="2" t="s">
        <v>1223</v>
      </c>
      <c r="F758" s="8">
        <v>66553</v>
      </c>
      <c r="G758" s="77">
        <v>0.99999999999999989</v>
      </c>
      <c r="H758" s="13">
        <f>SUM(H743:H757)</f>
        <v>381144.67</v>
      </c>
      <c r="I758" s="14"/>
      <c r="K758" s="20">
        <f t="shared" si="73"/>
        <v>225133.45</v>
      </c>
      <c r="L758" s="13">
        <f t="shared" si="76"/>
        <v>0</v>
      </c>
      <c r="M758" s="13">
        <f t="shared" si="76"/>
        <v>0</v>
      </c>
      <c r="N758" s="13">
        <f t="shared" si="76"/>
        <v>0</v>
      </c>
      <c r="O758" s="13">
        <f t="shared" si="76"/>
        <v>0</v>
      </c>
      <c r="P758" s="49">
        <f t="shared" si="76"/>
        <v>0</v>
      </c>
      <c r="Q758" s="49">
        <f t="shared" si="71"/>
        <v>225133.45</v>
      </c>
      <c r="R758" s="21">
        <f t="shared" si="72"/>
        <v>156011.21999999997</v>
      </c>
    </row>
    <row r="759" spans="1:18" ht="15.75" thickTop="1" x14ac:dyDescent="0.25">
      <c r="A759" s="1" t="s">
        <v>19</v>
      </c>
      <c r="D759" s="2" t="s">
        <v>19</v>
      </c>
      <c r="F759" s="9"/>
      <c r="G759" s="76"/>
      <c r="H759" s="13"/>
      <c r="I759" s="14"/>
      <c r="K759" s="20" t="str">
        <f t="shared" si="73"/>
        <v/>
      </c>
      <c r="L759" s="13" t="str">
        <f t="shared" si="76"/>
        <v/>
      </c>
      <c r="M759" s="13" t="str">
        <f t="shared" si="76"/>
        <v/>
      </c>
      <c r="N759" s="13" t="str">
        <f t="shared" si="76"/>
        <v/>
      </c>
      <c r="O759" s="13" t="str">
        <f t="shared" si="76"/>
        <v/>
      </c>
      <c r="P759" s="49" t="str">
        <f t="shared" si="76"/>
        <v/>
      </c>
      <c r="Q759" s="49" t="str">
        <f t="shared" si="71"/>
        <v/>
      </c>
      <c r="R759" s="21" t="str">
        <f t="shared" si="72"/>
        <v/>
      </c>
    </row>
    <row r="760" spans="1:18" ht="15" x14ac:dyDescent="0.25">
      <c r="A760" s="1" t="s">
        <v>592</v>
      </c>
      <c r="B760" s="1">
        <v>1</v>
      </c>
      <c r="C760" s="1" t="s">
        <v>14</v>
      </c>
      <c r="D760" s="2" t="s">
        <v>1192</v>
      </c>
      <c r="F760" s="9">
        <v>13125</v>
      </c>
      <c r="G760" s="76">
        <v>0.46575585521646556</v>
      </c>
      <c r="H760" s="13">
        <f t="shared" si="74"/>
        <v>75166.02</v>
      </c>
      <c r="I760" s="14"/>
      <c r="K760" s="20">
        <f t="shared" si="73"/>
        <v>44398.85</v>
      </c>
      <c r="L760" s="13">
        <f t="shared" si="76"/>
        <v>0</v>
      </c>
      <c r="M760" s="13">
        <f t="shared" si="76"/>
        <v>0</v>
      </c>
      <c r="N760" s="13">
        <f t="shared" si="76"/>
        <v>0</v>
      </c>
      <c r="O760" s="13">
        <f t="shared" si="76"/>
        <v>0</v>
      </c>
      <c r="P760" s="49">
        <f t="shared" si="76"/>
        <v>0</v>
      </c>
      <c r="Q760" s="49">
        <f t="shared" si="71"/>
        <v>44398.85</v>
      </c>
      <c r="R760" s="21">
        <f t="shared" si="72"/>
        <v>30767.170000000006</v>
      </c>
    </row>
    <row r="761" spans="1:18" ht="15" x14ac:dyDescent="0.25">
      <c r="A761" s="1" t="s">
        <v>592</v>
      </c>
      <c r="B761" s="1">
        <v>3</v>
      </c>
      <c r="C761" s="1" t="s">
        <v>593</v>
      </c>
      <c r="D761" s="2" t="s">
        <v>1193</v>
      </c>
      <c r="F761" s="9">
        <v>10308</v>
      </c>
      <c r="G761" s="76">
        <v>0.36579134137686303</v>
      </c>
      <c r="H761" s="13">
        <f t="shared" si="74"/>
        <v>59033.24</v>
      </c>
      <c r="I761" s="14"/>
      <c r="K761" s="20">
        <f t="shared" si="73"/>
        <v>34869.589999999997</v>
      </c>
      <c r="L761" s="13">
        <f t="shared" si="76"/>
        <v>0</v>
      </c>
      <c r="M761" s="13">
        <f t="shared" si="76"/>
        <v>0</v>
      </c>
      <c r="N761" s="13">
        <f t="shared" si="76"/>
        <v>0</v>
      </c>
      <c r="O761" s="13">
        <f t="shared" si="76"/>
        <v>0</v>
      </c>
      <c r="P761" s="49">
        <f t="shared" si="76"/>
        <v>0</v>
      </c>
      <c r="Q761" s="49">
        <f t="shared" si="71"/>
        <v>34869.589999999997</v>
      </c>
      <c r="R761" s="21">
        <f t="shared" si="72"/>
        <v>24163.65</v>
      </c>
    </row>
    <row r="762" spans="1:18" ht="15" x14ac:dyDescent="0.25">
      <c r="A762" s="1" t="s">
        <v>592</v>
      </c>
      <c r="B762" s="1">
        <v>3</v>
      </c>
      <c r="C762" s="1" t="s">
        <v>251</v>
      </c>
      <c r="D762" s="2" t="s">
        <v>861</v>
      </c>
      <c r="E762" s="1" t="s">
        <v>614</v>
      </c>
      <c r="F762" s="9">
        <v>499</v>
      </c>
      <c r="G762" s="76">
        <v>1.7707594038325052E-2</v>
      </c>
      <c r="H762" s="13">
        <f t="shared" si="74"/>
        <v>2857.74</v>
      </c>
      <c r="I762" s="14"/>
      <c r="K762" s="20">
        <f t="shared" si="73"/>
        <v>1688</v>
      </c>
      <c r="L762" s="13">
        <f t="shared" si="76"/>
        <v>0</v>
      </c>
      <c r="M762" s="13">
        <f t="shared" si="76"/>
        <v>0</v>
      </c>
      <c r="N762" s="13">
        <f t="shared" si="76"/>
        <v>0</v>
      </c>
      <c r="O762" s="13">
        <f t="shared" si="76"/>
        <v>0</v>
      </c>
      <c r="P762" s="49">
        <f t="shared" si="76"/>
        <v>0</v>
      </c>
      <c r="Q762" s="49">
        <f t="shared" si="71"/>
        <v>1688</v>
      </c>
      <c r="R762" s="21">
        <f t="shared" si="72"/>
        <v>1169.7399999999998</v>
      </c>
    </row>
    <row r="763" spans="1:18" ht="15" x14ac:dyDescent="0.25">
      <c r="A763" s="1" t="s">
        <v>592</v>
      </c>
      <c r="B763" s="1">
        <v>3</v>
      </c>
      <c r="C763" s="1" t="s">
        <v>354</v>
      </c>
      <c r="D763" s="2" t="s">
        <v>1194</v>
      </c>
      <c r="F763" s="9">
        <v>3266</v>
      </c>
      <c r="G763" s="76">
        <v>0.11589779985805536</v>
      </c>
      <c r="H763" s="13">
        <f t="shared" si="74"/>
        <v>18704.169999999998</v>
      </c>
      <c r="I763" s="14"/>
      <c r="K763" s="20">
        <f t="shared" si="73"/>
        <v>11048.12</v>
      </c>
      <c r="L763" s="13">
        <f t="shared" si="76"/>
        <v>0</v>
      </c>
      <c r="M763" s="13">
        <f t="shared" si="76"/>
        <v>0</v>
      </c>
      <c r="N763" s="13">
        <f t="shared" si="76"/>
        <v>0</v>
      </c>
      <c r="O763" s="13">
        <f t="shared" si="76"/>
        <v>0</v>
      </c>
      <c r="P763" s="49">
        <f t="shared" si="76"/>
        <v>0</v>
      </c>
      <c r="Q763" s="49">
        <f t="shared" si="71"/>
        <v>11048.12</v>
      </c>
      <c r="R763" s="21">
        <f t="shared" si="72"/>
        <v>7656.0499999999975</v>
      </c>
    </row>
    <row r="764" spans="1:18" ht="15" x14ac:dyDescent="0.25">
      <c r="A764" s="1" t="s">
        <v>592</v>
      </c>
      <c r="B764" s="1">
        <v>3</v>
      </c>
      <c r="C764" s="1" t="s">
        <v>595</v>
      </c>
      <c r="D764" s="2" t="s">
        <v>1195</v>
      </c>
      <c r="F764" s="9">
        <v>173</v>
      </c>
      <c r="G764" s="76">
        <v>6.1391057487579842E-3</v>
      </c>
      <c r="H764" s="13">
        <f t="shared" si="74"/>
        <v>990.76</v>
      </c>
      <c r="I764" s="14"/>
      <c r="K764" s="20">
        <f t="shared" si="73"/>
        <v>585.22</v>
      </c>
      <c r="L764" s="13">
        <f t="shared" si="76"/>
        <v>0</v>
      </c>
      <c r="M764" s="13">
        <f t="shared" si="76"/>
        <v>0</v>
      </c>
      <c r="N764" s="13">
        <f t="shared" si="76"/>
        <v>0</v>
      </c>
      <c r="O764" s="13">
        <f t="shared" si="76"/>
        <v>0</v>
      </c>
      <c r="P764" s="49">
        <f t="shared" si="76"/>
        <v>0</v>
      </c>
      <c r="Q764" s="49">
        <f t="shared" si="71"/>
        <v>585.22</v>
      </c>
      <c r="R764" s="21">
        <f t="shared" si="72"/>
        <v>405.53999999999996</v>
      </c>
    </row>
    <row r="765" spans="1:18" ht="15" x14ac:dyDescent="0.25">
      <c r="A765" s="1" t="s">
        <v>592</v>
      </c>
      <c r="B765" s="1">
        <v>3</v>
      </c>
      <c r="C765" s="1" t="s">
        <v>596</v>
      </c>
      <c r="D765" s="2" t="s">
        <v>1196</v>
      </c>
      <c r="F765" s="9">
        <v>271</v>
      </c>
      <c r="G765" s="76">
        <v>9.616749467707594E-3</v>
      </c>
      <c r="H765" s="13">
        <f t="shared" si="74"/>
        <v>1552</v>
      </c>
      <c r="I765" s="14"/>
      <c r="K765" s="20">
        <f t="shared" si="73"/>
        <v>916.73</v>
      </c>
      <c r="L765" s="13">
        <f t="shared" si="76"/>
        <v>0</v>
      </c>
      <c r="M765" s="13">
        <f t="shared" si="76"/>
        <v>0</v>
      </c>
      <c r="N765" s="13">
        <f t="shared" si="76"/>
        <v>0</v>
      </c>
      <c r="O765" s="13">
        <f t="shared" si="76"/>
        <v>0</v>
      </c>
      <c r="P765" s="49">
        <f t="shared" si="76"/>
        <v>0</v>
      </c>
      <c r="Q765" s="49">
        <f t="shared" si="71"/>
        <v>916.73</v>
      </c>
      <c r="R765" s="21">
        <f t="shared" si="72"/>
        <v>635.27</v>
      </c>
    </row>
    <row r="766" spans="1:18" ht="15" x14ac:dyDescent="0.25">
      <c r="A766" s="1" t="s">
        <v>592</v>
      </c>
      <c r="B766" s="1">
        <v>3</v>
      </c>
      <c r="C766" s="1" t="s">
        <v>597</v>
      </c>
      <c r="D766" s="2" t="s">
        <v>1197</v>
      </c>
      <c r="F766" s="9">
        <v>72</v>
      </c>
      <c r="G766" s="76">
        <v>2.5550035486160399E-3</v>
      </c>
      <c r="H766" s="13">
        <f t="shared" si="74"/>
        <v>412.34</v>
      </c>
      <c r="I766" s="14"/>
      <c r="K766" s="20">
        <f t="shared" si="73"/>
        <v>243.56</v>
      </c>
      <c r="L766" s="13">
        <f t="shared" si="76"/>
        <v>0</v>
      </c>
      <c r="M766" s="13">
        <f t="shared" si="76"/>
        <v>0</v>
      </c>
      <c r="N766" s="13">
        <f t="shared" si="76"/>
        <v>0</v>
      </c>
      <c r="O766" s="13">
        <f t="shared" si="76"/>
        <v>0</v>
      </c>
      <c r="P766" s="49">
        <f t="shared" si="76"/>
        <v>0</v>
      </c>
      <c r="Q766" s="49">
        <f t="shared" si="71"/>
        <v>243.56</v>
      </c>
      <c r="R766" s="21">
        <f t="shared" si="72"/>
        <v>168.77999999999997</v>
      </c>
    </row>
    <row r="767" spans="1:18" ht="15" x14ac:dyDescent="0.25">
      <c r="A767" s="1" t="s">
        <v>592</v>
      </c>
      <c r="B767" s="1">
        <v>3</v>
      </c>
      <c r="C767" s="1" t="s">
        <v>594</v>
      </c>
      <c r="D767" s="2" t="s">
        <v>624</v>
      </c>
      <c r="E767" s="1" t="s">
        <v>614</v>
      </c>
      <c r="F767" s="9">
        <v>466</v>
      </c>
      <c r="G767" s="76">
        <v>1.6536550745209367E-2</v>
      </c>
      <c r="H767" s="13">
        <f t="shared" si="74"/>
        <v>2668.75</v>
      </c>
      <c r="I767" s="14"/>
      <c r="K767" s="20">
        <f t="shared" si="73"/>
        <v>1576.37</v>
      </c>
      <c r="L767" s="13">
        <f t="shared" si="76"/>
        <v>0</v>
      </c>
      <c r="M767" s="13">
        <f t="shared" si="76"/>
        <v>0</v>
      </c>
      <c r="N767" s="13">
        <f t="shared" si="76"/>
        <v>0</v>
      </c>
      <c r="O767" s="13">
        <f t="shared" si="76"/>
        <v>0</v>
      </c>
      <c r="P767" s="49">
        <f t="shared" si="76"/>
        <v>0</v>
      </c>
      <c r="Q767" s="49">
        <f t="shared" si="71"/>
        <v>1576.37</v>
      </c>
      <c r="R767" s="21">
        <f t="shared" si="72"/>
        <v>1092.3800000000001</v>
      </c>
    </row>
    <row r="768" spans="1:18" ht="15.75" thickBot="1" x14ac:dyDescent="0.3">
      <c r="D768" s="2" t="s">
        <v>1223</v>
      </c>
      <c r="F768" s="8">
        <v>28180</v>
      </c>
      <c r="G768" s="77">
        <v>0.99999999999999989</v>
      </c>
      <c r="H768" s="13">
        <f>SUM(H760:H767)</f>
        <v>161385.01999999999</v>
      </c>
      <c r="I768" s="14"/>
      <c r="K768" s="20">
        <f t="shared" si="73"/>
        <v>95326.44</v>
      </c>
      <c r="L768" s="13">
        <f t="shared" si="76"/>
        <v>0</v>
      </c>
      <c r="M768" s="13">
        <f t="shared" si="76"/>
        <v>0</v>
      </c>
      <c r="N768" s="13">
        <f t="shared" si="76"/>
        <v>0</v>
      </c>
      <c r="O768" s="13">
        <f t="shared" si="76"/>
        <v>0</v>
      </c>
      <c r="P768" s="49">
        <f t="shared" si="76"/>
        <v>0</v>
      </c>
      <c r="Q768" s="49">
        <f t="shared" si="71"/>
        <v>95326.44</v>
      </c>
      <c r="R768" s="21">
        <f t="shared" si="72"/>
        <v>66058.579999999987</v>
      </c>
    </row>
    <row r="769" spans="1:18" ht="15.75" thickTop="1" x14ac:dyDescent="0.25">
      <c r="A769" s="1" t="s">
        <v>19</v>
      </c>
      <c r="D769" s="2" t="s">
        <v>19</v>
      </c>
      <c r="F769" s="9"/>
      <c r="G769" s="76"/>
      <c r="H769" s="13"/>
      <c r="I769" s="14"/>
      <c r="K769" s="20" t="str">
        <f t="shared" si="73"/>
        <v/>
      </c>
      <c r="L769" s="13" t="str">
        <f t="shared" si="76"/>
        <v/>
      </c>
      <c r="M769" s="13" t="str">
        <f t="shared" si="76"/>
        <v/>
      </c>
      <c r="N769" s="13" t="str">
        <f t="shared" si="76"/>
        <v/>
      </c>
      <c r="O769" s="13" t="str">
        <f t="shared" si="76"/>
        <v/>
      </c>
      <c r="P769" s="49" t="str">
        <f t="shared" si="76"/>
        <v/>
      </c>
      <c r="Q769" s="49" t="str">
        <f t="shared" si="71"/>
        <v/>
      </c>
      <c r="R769" s="21" t="str">
        <f t="shared" si="72"/>
        <v/>
      </c>
    </row>
    <row r="770" spans="1:18" ht="15" x14ac:dyDescent="0.25">
      <c r="A770" s="1" t="s">
        <v>598</v>
      </c>
      <c r="B770" s="1">
        <v>1</v>
      </c>
      <c r="C770" s="1" t="s">
        <v>14</v>
      </c>
      <c r="D770" s="2" t="s">
        <v>1198</v>
      </c>
      <c r="F770" s="9">
        <v>13236</v>
      </c>
      <c r="G770" s="76">
        <v>0.53613091380427735</v>
      </c>
      <c r="H770" s="13">
        <f t="shared" si="74"/>
        <v>75801.710000000006</v>
      </c>
      <c r="I770" s="14"/>
      <c r="K770" s="20">
        <f t="shared" si="73"/>
        <v>44774.34</v>
      </c>
      <c r="L770" s="13">
        <f t="shared" si="76"/>
        <v>0</v>
      </c>
      <c r="M770" s="13">
        <f t="shared" si="76"/>
        <v>0</v>
      </c>
      <c r="N770" s="13">
        <f t="shared" si="76"/>
        <v>0</v>
      </c>
      <c r="O770" s="13">
        <f t="shared" si="76"/>
        <v>0</v>
      </c>
      <c r="P770" s="49">
        <f t="shared" si="76"/>
        <v>0</v>
      </c>
      <c r="Q770" s="49">
        <f t="shared" si="71"/>
        <v>44774.34</v>
      </c>
      <c r="R770" s="21">
        <f t="shared" si="72"/>
        <v>31027.37000000001</v>
      </c>
    </row>
    <row r="771" spans="1:18" ht="15" x14ac:dyDescent="0.25">
      <c r="A771" s="1" t="s">
        <v>598</v>
      </c>
      <c r="B771" s="1">
        <v>3</v>
      </c>
      <c r="C771" s="1" t="s">
        <v>600</v>
      </c>
      <c r="D771" s="2" t="s">
        <v>1200</v>
      </c>
      <c r="F771" s="9">
        <v>1631</v>
      </c>
      <c r="G771" s="76">
        <v>6.6064484769928711E-2</v>
      </c>
      <c r="H771" s="13">
        <f t="shared" si="74"/>
        <v>9340.6299999999992</v>
      </c>
      <c r="I771" s="14"/>
      <c r="K771" s="20">
        <f t="shared" si="73"/>
        <v>5517.3</v>
      </c>
      <c r="L771" s="13">
        <f t="shared" si="76"/>
        <v>0</v>
      </c>
      <c r="M771" s="13">
        <f t="shared" si="76"/>
        <v>0</v>
      </c>
      <c r="N771" s="13">
        <f t="shared" si="76"/>
        <v>0</v>
      </c>
      <c r="O771" s="13">
        <f t="shared" si="76"/>
        <v>0</v>
      </c>
      <c r="P771" s="49">
        <f t="shared" si="76"/>
        <v>0</v>
      </c>
      <c r="Q771" s="49">
        <f t="shared" si="71"/>
        <v>5517.3</v>
      </c>
      <c r="R771" s="21">
        <f t="shared" si="72"/>
        <v>3823.329999999999</v>
      </c>
    </row>
    <row r="772" spans="1:18" ht="15" x14ac:dyDescent="0.25">
      <c r="A772" s="1" t="s">
        <v>598</v>
      </c>
      <c r="B772" s="1">
        <v>3</v>
      </c>
      <c r="C772" s="1" t="s">
        <v>601</v>
      </c>
      <c r="D772" s="2" t="s">
        <v>1201</v>
      </c>
      <c r="F772" s="9">
        <v>390</v>
      </c>
      <c r="G772" s="76">
        <v>1.5797148412184058E-2</v>
      </c>
      <c r="H772" s="13">
        <f t="shared" si="74"/>
        <v>2233.5</v>
      </c>
      <c r="I772" s="14"/>
      <c r="K772" s="20">
        <f t="shared" si="73"/>
        <v>1319.28</v>
      </c>
      <c r="L772" s="13">
        <f t="shared" si="76"/>
        <v>0</v>
      </c>
      <c r="M772" s="13">
        <f t="shared" si="76"/>
        <v>0</v>
      </c>
      <c r="N772" s="13">
        <f t="shared" si="76"/>
        <v>0</v>
      </c>
      <c r="O772" s="13">
        <f t="shared" si="76"/>
        <v>0</v>
      </c>
      <c r="P772" s="49">
        <f t="shared" si="76"/>
        <v>0</v>
      </c>
      <c r="Q772" s="49">
        <f t="shared" si="71"/>
        <v>1319.28</v>
      </c>
      <c r="R772" s="21">
        <f t="shared" si="72"/>
        <v>914.22</v>
      </c>
    </row>
    <row r="773" spans="1:18" ht="15" x14ac:dyDescent="0.25">
      <c r="A773" s="1" t="s">
        <v>598</v>
      </c>
      <c r="B773" s="1">
        <v>3</v>
      </c>
      <c r="C773" s="1" t="s">
        <v>602</v>
      </c>
      <c r="D773" s="2" t="s">
        <v>1202</v>
      </c>
      <c r="F773" s="9">
        <v>523</v>
      </c>
      <c r="G773" s="76">
        <v>2.1184381075826313E-2</v>
      </c>
      <c r="H773" s="13">
        <f t="shared" si="74"/>
        <v>2995.19</v>
      </c>
      <c r="I773" s="14"/>
      <c r="K773" s="20">
        <f t="shared" si="73"/>
        <v>1769.19</v>
      </c>
      <c r="L773" s="13">
        <f t="shared" si="76"/>
        <v>0</v>
      </c>
      <c r="M773" s="13">
        <f t="shared" si="76"/>
        <v>0</v>
      </c>
      <c r="N773" s="13">
        <f t="shared" si="76"/>
        <v>0</v>
      </c>
      <c r="O773" s="13">
        <f t="shared" si="76"/>
        <v>0</v>
      </c>
      <c r="P773" s="49">
        <f t="shared" si="76"/>
        <v>0</v>
      </c>
      <c r="Q773" s="49">
        <f t="shared" si="71"/>
        <v>1769.19</v>
      </c>
      <c r="R773" s="21">
        <f t="shared" si="72"/>
        <v>1226</v>
      </c>
    </row>
    <row r="774" spans="1:18" ht="15" x14ac:dyDescent="0.25">
      <c r="A774" s="1" t="s">
        <v>598</v>
      </c>
      <c r="B774" s="1">
        <v>3</v>
      </c>
      <c r="C774" s="1" t="s">
        <v>603</v>
      </c>
      <c r="D774" s="2" t="s">
        <v>1203</v>
      </c>
      <c r="F774" s="9">
        <v>1919</v>
      </c>
      <c r="G774" s="76">
        <v>7.7730071289695404E-2</v>
      </c>
      <c r="H774" s="13">
        <f t="shared" si="74"/>
        <v>10989.99</v>
      </c>
      <c r="I774" s="14"/>
      <c r="K774" s="20">
        <f t="shared" si="73"/>
        <v>6491.53</v>
      </c>
      <c r="L774" s="13">
        <f t="shared" si="76"/>
        <v>0</v>
      </c>
      <c r="M774" s="13">
        <f t="shared" si="76"/>
        <v>0</v>
      </c>
      <c r="N774" s="13">
        <f t="shared" si="76"/>
        <v>0</v>
      </c>
      <c r="O774" s="13">
        <f t="shared" si="76"/>
        <v>0</v>
      </c>
      <c r="P774" s="49">
        <f t="shared" si="76"/>
        <v>0</v>
      </c>
      <c r="Q774" s="49">
        <f t="shared" si="71"/>
        <v>6491.53</v>
      </c>
      <c r="R774" s="21">
        <f t="shared" si="72"/>
        <v>4498.46</v>
      </c>
    </row>
    <row r="775" spans="1:18" ht="15" x14ac:dyDescent="0.25">
      <c r="A775" s="1" t="s">
        <v>598</v>
      </c>
      <c r="B775" s="1">
        <v>3</v>
      </c>
      <c r="C775" s="1" t="s">
        <v>599</v>
      </c>
      <c r="D775" s="2" t="s">
        <v>1199</v>
      </c>
      <c r="F775" s="9">
        <v>5508</v>
      </c>
      <c r="G775" s="76">
        <v>0.2231043421905379</v>
      </c>
      <c r="H775" s="13">
        <f t="shared" si="74"/>
        <v>31543.96</v>
      </c>
      <c r="I775" s="14"/>
      <c r="K775" s="20">
        <f t="shared" si="73"/>
        <v>18632.29</v>
      </c>
      <c r="L775" s="13">
        <f t="shared" si="76"/>
        <v>0</v>
      </c>
      <c r="M775" s="13">
        <f t="shared" si="76"/>
        <v>0</v>
      </c>
      <c r="N775" s="13">
        <f t="shared" si="76"/>
        <v>0</v>
      </c>
      <c r="O775" s="13">
        <f t="shared" si="76"/>
        <v>0</v>
      </c>
      <c r="P775" s="49">
        <f t="shared" si="76"/>
        <v>0</v>
      </c>
      <c r="Q775" s="49">
        <f t="shared" si="71"/>
        <v>18632.29</v>
      </c>
      <c r="R775" s="21">
        <f t="shared" si="72"/>
        <v>12911.669999999998</v>
      </c>
    </row>
    <row r="776" spans="1:18" ht="15" x14ac:dyDescent="0.25">
      <c r="A776" s="1" t="s">
        <v>598</v>
      </c>
      <c r="B776" s="1">
        <v>3</v>
      </c>
      <c r="C776" s="1" t="s">
        <v>604</v>
      </c>
      <c r="D776" s="2" t="s">
        <v>1204</v>
      </c>
      <c r="F776" s="9">
        <v>531</v>
      </c>
      <c r="G776" s="76">
        <v>2.1508425145819833E-2</v>
      </c>
      <c r="H776" s="13">
        <f t="shared" si="74"/>
        <v>3041</v>
      </c>
      <c r="I776" s="14"/>
      <c r="K776" s="20">
        <f t="shared" si="73"/>
        <v>1796.25</v>
      </c>
      <c r="L776" s="13">
        <f t="shared" si="76"/>
        <v>0</v>
      </c>
      <c r="M776" s="13">
        <f t="shared" si="76"/>
        <v>0</v>
      </c>
      <c r="N776" s="13">
        <f t="shared" si="76"/>
        <v>0</v>
      </c>
      <c r="O776" s="13">
        <f t="shared" si="76"/>
        <v>0</v>
      </c>
      <c r="P776" s="49">
        <f t="shared" si="76"/>
        <v>0</v>
      </c>
      <c r="Q776" s="49">
        <f t="shared" si="71"/>
        <v>1796.25</v>
      </c>
      <c r="R776" s="21">
        <f t="shared" si="72"/>
        <v>1244.75</v>
      </c>
    </row>
    <row r="777" spans="1:18" ht="15" x14ac:dyDescent="0.25">
      <c r="A777" s="1" t="s">
        <v>598</v>
      </c>
      <c r="B777" s="1">
        <v>3</v>
      </c>
      <c r="C777" s="1" t="s">
        <v>605</v>
      </c>
      <c r="D777" s="2" t="s">
        <v>1205</v>
      </c>
      <c r="F777" s="9">
        <v>950</v>
      </c>
      <c r="G777" s="76">
        <v>3.8480233311730394E-2</v>
      </c>
      <c r="H777" s="13">
        <f t="shared" si="74"/>
        <v>5440.59</v>
      </c>
      <c r="I777" s="14"/>
      <c r="K777" s="20">
        <f t="shared" si="73"/>
        <v>3213.63</v>
      </c>
      <c r="L777" s="13">
        <f t="shared" si="76"/>
        <v>0</v>
      </c>
      <c r="M777" s="13">
        <f t="shared" si="76"/>
        <v>0</v>
      </c>
      <c r="N777" s="13">
        <f t="shared" si="76"/>
        <v>0</v>
      </c>
      <c r="O777" s="13">
        <f t="shared" si="76"/>
        <v>0</v>
      </c>
      <c r="P777" s="49">
        <f t="shared" si="76"/>
        <v>0</v>
      </c>
      <c r="Q777" s="49">
        <f t="shared" si="71"/>
        <v>3213.63</v>
      </c>
      <c r="R777" s="21">
        <f t="shared" si="72"/>
        <v>2226.96</v>
      </c>
    </row>
    <row r="778" spans="1:18" ht="15.75" thickBot="1" x14ac:dyDescent="0.3">
      <c r="D778" s="2" t="s">
        <v>1223</v>
      </c>
      <c r="F778" s="8">
        <v>24688</v>
      </c>
      <c r="G778" s="77">
        <v>1</v>
      </c>
      <c r="H778" s="13">
        <f>SUM(H770:H777)</f>
        <v>141386.57</v>
      </c>
      <c r="I778" s="14"/>
      <c r="K778" s="20">
        <f t="shared" si="73"/>
        <v>83513.81</v>
      </c>
      <c r="L778" s="13">
        <f t="shared" si="76"/>
        <v>0</v>
      </c>
      <c r="M778" s="13">
        <f t="shared" si="76"/>
        <v>0</v>
      </c>
      <c r="N778" s="13">
        <f t="shared" si="76"/>
        <v>0</v>
      </c>
      <c r="O778" s="13">
        <f t="shared" si="76"/>
        <v>0</v>
      </c>
      <c r="P778" s="49">
        <f t="shared" si="76"/>
        <v>0</v>
      </c>
      <c r="Q778" s="49">
        <f t="shared" ref="Q778:Q785" si="77">IF(F778="","",SUM(K778:P778))</f>
        <v>83513.81</v>
      </c>
      <c r="R778" s="21">
        <f t="shared" ref="R778:R785" si="78">IFERROR(+H778-Q778,"")</f>
        <v>57872.760000000009</v>
      </c>
    </row>
    <row r="779" spans="1:18" ht="15.75" thickTop="1" x14ac:dyDescent="0.25">
      <c r="A779" s="1" t="s">
        <v>19</v>
      </c>
      <c r="D779" s="2" t="s">
        <v>19</v>
      </c>
      <c r="F779" s="9"/>
      <c r="G779" s="76"/>
      <c r="H779" s="13"/>
      <c r="I779" s="14"/>
      <c r="K779" s="20" t="str">
        <f t="shared" ref="K779:K785" si="79">IF(D779="","",ROUND(+$K$5*F779/$F$5,2))</f>
        <v/>
      </c>
      <c r="L779" s="13" t="str">
        <f t="shared" si="76"/>
        <v/>
      </c>
      <c r="M779" s="13" t="str">
        <f t="shared" si="76"/>
        <v/>
      </c>
      <c r="N779" s="13" t="str">
        <f t="shared" si="76"/>
        <v/>
      </c>
      <c r="O779" s="13" t="str">
        <f t="shared" si="76"/>
        <v/>
      </c>
      <c r="P779" s="49" t="str">
        <f t="shared" si="76"/>
        <v/>
      </c>
      <c r="Q779" s="49" t="str">
        <f t="shared" si="77"/>
        <v/>
      </c>
      <c r="R779" s="21" t="str">
        <f t="shared" si="78"/>
        <v/>
      </c>
    </row>
    <row r="780" spans="1:18" ht="15" x14ac:dyDescent="0.25">
      <c r="A780" s="1" t="s">
        <v>606</v>
      </c>
      <c r="B780" s="1">
        <v>1</v>
      </c>
      <c r="C780" s="1" t="s">
        <v>14</v>
      </c>
      <c r="D780" s="2" t="s">
        <v>1206</v>
      </c>
      <c r="F780" s="9">
        <v>20338</v>
      </c>
      <c r="G780" s="76">
        <v>0.59483489807259216</v>
      </c>
      <c r="H780" s="13">
        <f>ROUND(F780/$F$5*$H$5,2)-0.03</f>
        <v>116474.36</v>
      </c>
      <c r="I780" s="14"/>
      <c r="K780" s="20">
        <f t="shared" si="79"/>
        <v>68798.759999999995</v>
      </c>
      <c r="L780" s="13">
        <f t="shared" si="76"/>
        <v>0</v>
      </c>
      <c r="M780" s="13">
        <f t="shared" si="76"/>
        <v>0</v>
      </c>
      <c r="N780" s="13">
        <f t="shared" si="76"/>
        <v>0</v>
      </c>
      <c r="O780" s="13">
        <f t="shared" si="76"/>
        <v>0</v>
      </c>
      <c r="P780" s="49">
        <f t="shared" si="76"/>
        <v>0</v>
      </c>
      <c r="Q780" s="49">
        <f t="shared" si="77"/>
        <v>68798.759999999995</v>
      </c>
      <c r="R780" s="21">
        <f t="shared" si="78"/>
        <v>47675.600000000006</v>
      </c>
    </row>
    <row r="781" spans="1:18" ht="15" x14ac:dyDescent="0.25">
      <c r="A781" s="1" t="s">
        <v>606</v>
      </c>
      <c r="B781" s="1">
        <v>3</v>
      </c>
      <c r="C781" s="1" t="s">
        <v>608</v>
      </c>
      <c r="D781" s="2" t="s">
        <v>1208</v>
      </c>
      <c r="F781" s="9">
        <v>1870</v>
      </c>
      <c r="G781" s="76">
        <v>5.4692755403468747E-2</v>
      </c>
      <c r="H781" s="13">
        <f t="shared" ref="H781:H784" si="80">ROUND(F781/$F$5*$H$5,2)</f>
        <v>10709.37</v>
      </c>
      <c r="I781" s="14"/>
      <c r="K781" s="20">
        <f t="shared" si="79"/>
        <v>6325.78</v>
      </c>
      <c r="L781" s="13">
        <f t="shared" si="76"/>
        <v>0</v>
      </c>
      <c r="M781" s="13">
        <f t="shared" si="76"/>
        <v>0</v>
      </c>
      <c r="N781" s="13">
        <f t="shared" si="76"/>
        <v>0</v>
      </c>
      <c r="O781" s="13">
        <f t="shared" si="76"/>
        <v>0</v>
      </c>
      <c r="P781" s="49">
        <f t="shared" si="76"/>
        <v>0</v>
      </c>
      <c r="Q781" s="49">
        <f t="shared" si="77"/>
        <v>6325.78</v>
      </c>
      <c r="R781" s="21">
        <f t="shared" si="78"/>
        <v>4383.5900000000011</v>
      </c>
    </row>
    <row r="782" spans="1:18" ht="15" x14ac:dyDescent="0.25">
      <c r="A782" s="1" t="s">
        <v>606</v>
      </c>
      <c r="B782" s="1">
        <v>3</v>
      </c>
      <c r="C782" s="1" t="s">
        <v>607</v>
      </c>
      <c r="D782" s="2" t="s">
        <v>1207</v>
      </c>
      <c r="F782" s="9">
        <v>9892</v>
      </c>
      <c r="G782" s="76">
        <v>0.28931590184551492</v>
      </c>
      <c r="H782" s="13">
        <f t="shared" si="80"/>
        <v>56650.84</v>
      </c>
      <c r="I782" s="14"/>
      <c r="K782" s="20">
        <f t="shared" si="79"/>
        <v>33462.35</v>
      </c>
      <c r="L782" s="13">
        <f t="shared" si="76"/>
        <v>0</v>
      </c>
      <c r="M782" s="13">
        <f t="shared" si="76"/>
        <v>0</v>
      </c>
      <c r="N782" s="13">
        <f t="shared" si="76"/>
        <v>0</v>
      </c>
      <c r="O782" s="13">
        <f t="shared" si="76"/>
        <v>0</v>
      </c>
      <c r="P782" s="49">
        <f t="shared" si="76"/>
        <v>0</v>
      </c>
      <c r="Q782" s="49">
        <f t="shared" si="77"/>
        <v>33462.35</v>
      </c>
      <c r="R782" s="21">
        <f t="shared" si="78"/>
        <v>23188.489999999998</v>
      </c>
    </row>
    <row r="783" spans="1:18" ht="15" x14ac:dyDescent="0.25">
      <c r="A783" s="1" t="s">
        <v>606</v>
      </c>
      <c r="B783" s="1">
        <v>3</v>
      </c>
      <c r="C783" s="1" t="s">
        <v>609</v>
      </c>
      <c r="D783" s="2" t="s">
        <v>1209</v>
      </c>
      <c r="F783" s="9">
        <v>273</v>
      </c>
      <c r="G783" s="76">
        <v>7.9845573396507847E-3</v>
      </c>
      <c r="H783" s="13">
        <f t="shared" si="80"/>
        <v>1563.45</v>
      </c>
      <c r="I783" s="14"/>
      <c r="K783" s="20">
        <f t="shared" si="79"/>
        <v>923.5</v>
      </c>
      <c r="L783" s="13">
        <f t="shared" si="76"/>
        <v>0</v>
      </c>
      <c r="M783" s="13">
        <f t="shared" si="76"/>
        <v>0</v>
      </c>
      <c r="N783" s="13">
        <f t="shared" si="76"/>
        <v>0</v>
      </c>
      <c r="O783" s="13">
        <f t="shared" si="76"/>
        <v>0</v>
      </c>
      <c r="P783" s="49">
        <f t="shared" si="76"/>
        <v>0</v>
      </c>
      <c r="Q783" s="49">
        <f t="shared" si="77"/>
        <v>923.5</v>
      </c>
      <c r="R783" s="21">
        <f t="shared" si="78"/>
        <v>639.95000000000005</v>
      </c>
    </row>
    <row r="784" spans="1:18" ht="15" x14ac:dyDescent="0.25">
      <c r="A784" s="1" t="s">
        <v>606</v>
      </c>
      <c r="B784" s="1">
        <v>3</v>
      </c>
      <c r="C784" s="1" t="s">
        <v>610</v>
      </c>
      <c r="D784" s="2" t="s">
        <v>1210</v>
      </c>
      <c r="F784" s="9">
        <v>1818</v>
      </c>
      <c r="G784" s="76">
        <v>5.3171887338773365E-2</v>
      </c>
      <c r="H784" s="13">
        <f t="shared" si="80"/>
        <v>10411.57</v>
      </c>
      <c r="I784" s="14"/>
      <c r="K784" s="20">
        <f t="shared" si="79"/>
        <v>6149.87</v>
      </c>
      <c r="L784" s="13">
        <f t="shared" si="76"/>
        <v>0</v>
      </c>
      <c r="M784" s="13">
        <f t="shared" si="76"/>
        <v>0</v>
      </c>
      <c r="N784" s="13">
        <f t="shared" si="76"/>
        <v>0</v>
      </c>
      <c r="O784" s="13">
        <f t="shared" si="76"/>
        <v>0</v>
      </c>
      <c r="P784" s="49">
        <f t="shared" si="76"/>
        <v>0</v>
      </c>
      <c r="Q784" s="49">
        <f t="shared" si="77"/>
        <v>6149.87</v>
      </c>
      <c r="R784" s="21">
        <f t="shared" si="78"/>
        <v>4261.7</v>
      </c>
    </row>
    <row r="785" spans="1:18" ht="15.75" thickBot="1" x14ac:dyDescent="0.3">
      <c r="D785" s="2" t="s">
        <v>1223</v>
      </c>
      <c r="F785" s="8">
        <v>34191</v>
      </c>
      <c r="G785" s="77">
        <v>0.99999999999999989</v>
      </c>
      <c r="H785" s="13">
        <f>SUM(H780:H784)</f>
        <v>195809.59000000003</v>
      </c>
      <c r="I785" s="14"/>
      <c r="K785" s="20">
        <f t="shared" si="79"/>
        <v>115660.27</v>
      </c>
      <c r="L785" s="13">
        <f t="shared" si="76"/>
        <v>0</v>
      </c>
      <c r="M785" s="13">
        <f t="shared" si="76"/>
        <v>0</v>
      </c>
      <c r="N785" s="13">
        <f t="shared" si="76"/>
        <v>0</v>
      </c>
      <c r="O785" s="13">
        <f t="shared" si="76"/>
        <v>0</v>
      </c>
      <c r="P785" s="49">
        <f t="shared" si="76"/>
        <v>0</v>
      </c>
      <c r="Q785" s="49">
        <f t="shared" si="77"/>
        <v>115660.27</v>
      </c>
      <c r="R785" s="21">
        <f t="shared" si="78"/>
        <v>80149.320000000022</v>
      </c>
    </row>
    <row r="786" spans="1:18" ht="15.75" thickTop="1" x14ac:dyDescent="0.25">
      <c r="F786" s="9"/>
      <c r="G786" s="76"/>
      <c r="H786" s="14"/>
      <c r="I786" s="14"/>
    </row>
    <row r="787" spans="1:18" ht="15" x14ac:dyDescent="0.25"/>
    <row r="788" spans="1:18" ht="15" x14ac:dyDescent="0.25">
      <c r="A788" s="149" t="s">
        <v>8</v>
      </c>
      <c r="B788" s="149"/>
      <c r="C788" s="149"/>
      <c r="D788" s="149"/>
      <c r="E788" s="149"/>
      <c r="F788" s="149"/>
      <c r="G788" s="149"/>
      <c r="H788" s="149"/>
      <c r="I788" s="149"/>
    </row>
    <row r="789" spans="1:18" ht="15" x14ac:dyDescent="0.25">
      <c r="A789" s="149"/>
      <c r="B789" s="149"/>
      <c r="C789" s="149"/>
      <c r="D789" s="149"/>
      <c r="E789" s="149"/>
      <c r="F789" s="149"/>
      <c r="G789" s="149"/>
      <c r="H789" s="149"/>
      <c r="I789" s="149"/>
    </row>
    <row r="790" spans="1:18" ht="15" x14ac:dyDescent="0.25">
      <c r="A790" s="149" t="s">
        <v>1227</v>
      </c>
      <c r="B790" s="149"/>
      <c r="C790" s="149"/>
      <c r="D790" s="149"/>
      <c r="E790" s="149"/>
      <c r="F790" s="149"/>
      <c r="G790" s="149"/>
      <c r="H790" s="149"/>
      <c r="I790" s="149"/>
    </row>
    <row r="791" spans="1:18" ht="15" x14ac:dyDescent="0.25">
      <c r="A791" s="149"/>
      <c r="B791" s="149"/>
      <c r="C791" s="149"/>
      <c r="D791" s="149"/>
      <c r="E791" s="149"/>
      <c r="F791" s="149"/>
      <c r="G791" s="149"/>
      <c r="H791" s="149"/>
      <c r="I791" s="149"/>
    </row>
    <row r="792" spans="1:18" ht="15" x14ac:dyDescent="0.25">
      <c r="A792" s="149" t="s">
        <v>1229</v>
      </c>
      <c r="B792" s="149"/>
      <c r="C792" s="149"/>
      <c r="D792" s="149"/>
      <c r="E792" s="149"/>
      <c r="F792" s="149"/>
      <c r="G792" s="149"/>
      <c r="H792" s="149"/>
      <c r="I792" s="149"/>
    </row>
    <row r="793" spans="1:18" ht="15" x14ac:dyDescent="0.25">
      <c r="A793" s="149"/>
      <c r="B793" s="149"/>
      <c r="C793" s="149"/>
      <c r="D793" s="149"/>
      <c r="E793" s="149"/>
      <c r="F793" s="149"/>
      <c r="G793" s="149"/>
      <c r="H793" s="149"/>
      <c r="I793" s="149"/>
    </row>
    <row r="794" spans="1:18" ht="15" x14ac:dyDescent="0.25"/>
    <row r="795" spans="1:18" ht="15" x14ac:dyDescent="0.25"/>
    <row r="796" spans="1:18" ht="15" x14ac:dyDescent="0.25"/>
    <row r="797" spans="1:18" ht="15" x14ac:dyDescent="0.25"/>
    <row r="798" spans="1:18" ht="15" x14ac:dyDescent="0.25"/>
    <row r="799" spans="1:18" ht="15" x14ac:dyDescent="0.25"/>
    <row r="800" spans="1:18" ht="15" x14ac:dyDescent="0.25"/>
    <row r="801" ht="15" x14ac:dyDescent="0.25"/>
    <row r="802" ht="15" hidden="1" x14ac:dyDescent="0.25"/>
    <row r="803" ht="15" hidden="1" x14ac:dyDescent="0.25"/>
    <row r="804" ht="15" hidden="1" x14ac:dyDescent="0.25"/>
    <row r="805" ht="15" hidden="1" x14ac:dyDescent="0.25"/>
    <row r="806" ht="15" hidden="1" x14ac:dyDescent="0.25"/>
    <row r="807" ht="15" hidden="1" x14ac:dyDescent="0.25"/>
    <row r="808" ht="15" hidden="1" x14ac:dyDescent="0.25"/>
    <row r="809" ht="15" hidden="1" x14ac:dyDescent="0.25"/>
    <row r="810" ht="15" hidden="1" x14ac:dyDescent="0.25"/>
    <row r="811" ht="15" hidden="1" x14ac:dyDescent="0.25"/>
    <row r="812" ht="15" hidden="1" x14ac:dyDescent="0.25"/>
    <row r="813" ht="15" hidden="1" x14ac:dyDescent="0.25"/>
    <row r="814" ht="15" hidden="1" x14ac:dyDescent="0.25"/>
    <row r="815" ht="15" hidden="1" x14ac:dyDescent="0.25"/>
    <row r="816" ht="15" hidden="1" x14ac:dyDescent="0.25"/>
    <row r="817" ht="15" hidden="1" x14ac:dyDescent="0.25"/>
    <row r="818" ht="15" hidden="1" x14ac:dyDescent="0.25"/>
    <row r="819" ht="15" hidden="1" x14ac:dyDescent="0.25"/>
    <row r="820" ht="15" hidden="1" x14ac:dyDescent="0.25"/>
    <row r="821" ht="15" hidden="1" x14ac:dyDescent="0.25"/>
    <row r="822" ht="15" hidden="1" x14ac:dyDescent="0.25"/>
    <row r="823" ht="15" hidden="1" x14ac:dyDescent="0.25"/>
    <row r="824" ht="15" hidden="1" x14ac:dyDescent="0.25"/>
    <row r="825" ht="15" hidden="1" x14ac:dyDescent="0.25"/>
    <row r="826" ht="15" hidden="1" x14ac:dyDescent="0.25"/>
    <row r="827" ht="15" hidden="1" x14ac:dyDescent="0.25"/>
    <row r="828" ht="15" hidden="1" x14ac:dyDescent="0.25"/>
    <row r="829" ht="15" hidden="1" x14ac:dyDescent="0.25"/>
    <row r="830" ht="15" hidden="1" x14ac:dyDescent="0.25"/>
    <row r="831" ht="15" hidden="1" x14ac:dyDescent="0.25"/>
  </sheetData>
  <autoFilter ref="A8:I785" xr:uid="{113997A3-6C73-45B7-80CD-22A859D7C30D}"/>
  <mergeCells count="6">
    <mergeCell ref="A788:I789"/>
    <mergeCell ref="A790:I791"/>
    <mergeCell ref="A792:I793"/>
    <mergeCell ref="A1:H1"/>
    <mergeCell ref="A2:H2"/>
    <mergeCell ref="A3:H3"/>
  </mergeCells>
  <phoneticPr fontId="6" type="noConversion"/>
  <pageMargins left="0.45" right="0.45" top="0.75" bottom="1" header="0.3" footer="0.3"/>
  <pageSetup fitToHeight="0" orientation="portrait" r:id="rId1"/>
  <headerFooter>
    <oddFooter xml:space="preserve">&amp;L
(1) Population data is per the 2010 US Censues. For cities/towns located in multiple counties, population was allocated to each county on the basis of net assessed value. 
(2)  Allocation for unit share is calculated in accordance to IC 4-33-13-5(e)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B434-2435-433D-A229-213E1C770243}">
  <dimension ref="A1:O105"/>
  <sheetViews>
    <sheetView workbookViewId="0">
      <pane ySplit="5" topLeftCell="A6" activePane="bottomLeft" state="frozen"/>
      <selection sqref="A1:H1"/>
      <selection pane="bottomLeft" sqref="A1:H1"/>
    </sheetView>
  </sheetViews>
  <sheetFormatPr defaultColWidth="0" defaultRowHeight="15" zeroHeight="1" x14ac:dyDescent="0.25"/>
  <cols>
    <col min="1" max="1" width="3.5703125" style="100" bestFit="1" customWidth="1"/>
    <col min="2" max="2" width="23.28515625" style="100" bestFit="1" customWidth="1"/>
    <col min="3" max="3" width="13.28515625" style="101" bestFit="1" customWidth="1"/>
    <col min="4" max="4" width="15.7109375" style="102" bestFit="1" customWidth="1"/>
    <col min="5" max="5" width="15.28515625" style="103" bestFit="1" customWidth="1"/>
    <col min="6" max="6" width="14.28515625" style="117" bestFit="1" customWidth="1"/>
    <col min="7" max="7" width="14.28515625" bestFit="1" customWidth="1"/>
    <col min="8" max="8" width="11.140625" bestFit="1" customWidth="1"/>
    <col min="9" max="9" width="9.28515625" bestFit="1" customWidth="1"/>
    <col min="10" max="10" width="11.140625" bestFit="1" customWidth="1"/>
    <col min="11" max="11" width="10.42578125" style="31" bestFit="1" customWidth="1"/>
    <col min="12" max="12" width="14.28515625" customWidth="1"/>
    <col min="13" max="13" width="14.28515625" style="31" customWidth="1"/>
    <col min="14" max="15" width="9.140625" customWidth="1"/>
    <col min="16" max="16384" width="9.140625" hidden="1"/>
  </cols>
  <sheetData>
    <row r="1" spans="1:14" ht="15.75" thickBot="1" x14ac:dyDescent="0.3">
      <c r="F1" s="115"/>
      <c r="G1" s="69"/>
      <c r="H1" s="28"/>
      <c r="I1" s="28"/>
      <c r="J1" s="28"/>
      <c r="K1" s="29"/>
      <c r="L1" s="28"/>
      <c r="M1" s="29"/>
    </row>
    <row r="2" spans="1:14" x14ac:dyDescent="0.25">
      <c r="C2" s="101">
        <f>SUM(C6:C97)</f>
        <v>5762245</v>
      </c>
      <c r="D2" s="104">
        <f>SUM(D6:D97)</f>
        <v>1</v>
      </c>
      <c r="E2" s="103">
        <v>33000000</v>
      </c>
      <c r="F2" s="116">
        <v>19492345.739999998</v>
      </c>
      <c r="G2" s="69"/>
      <c r="H2" s="6"/>
      <c r="I2" s="6"/>
      <c r="J2" s="6"/>
      <c r="K2" s="30"/>
      <c r="L2" s="6"/>
      <c r="M2" s="30"/>
    </row>
    <row r="3" spans="1:14" ht="15.75" thickBot="1" x14ac:dyDescent="0.3"/>
    <row r="4" spans="1:14" s="28" customFormat="1" x14ac:dyDescent="0.25">
      <c r="A4" s="105"/>
      <c r="B4" s="106" t="s">
        <v>4</v>
      </c>
      <c r="C4" s="107" t="s">
        <v>1</v>
      </c>
      <c r="D4" s="108" t="s">
        <v>1230</v>
      </c>
      <c r="E4" s="109" t="s">
        <v>1221</v>
      </c>
      <c r="F4" s="118" t="s">
        <v>1212</v>
      </c>
      <c r="G4" s="32" t="s">
        <v>1213</v>
      </c>
      <c r="H4" s="32" t="s">
        <v>1214</v>
      </c>
      <c r="I4" s="32" t="s">
        <v>1215</v>
      </c>
      <c r="J4" s="32" t="s">
        <v>1216</v>
      </c>
      <c r="K4" s="33" t="s">
        <v>1217</v>
      </c>
      <c r="L4" s="32" t="s">
        <v>1218</v>
      </c>
      <c r="M4" s="33" t="s">
        <v>1237</v>
      </c>
    </row>
    <row r="5" spans="1:14" s="34" customFormat="1" ht="15.75" thickBot="1" x14ac:dyDescent="0.3">
      <c r="A5" s="110" t="s">
        <v>10</v>
      </c>
      <c r="B5" s="111" t="s">
        <v>1231</v>
      </c>
      <c r="C5" s="112" t="s">
        <v>1232</v>
      </c>
      <c r="D5" s="113" t="s">
        <v>3</v>
      </c>
      <c r="E5" s="114" t="s">
        <v>1235</v>
      </c>
      <c r="F5" s="119" t="s">
        <v>1236</v>
      </c>
      <c r="G5" s="35" t="s">
        <v>1236</v>
      </c>
      <c r="H5" s="35" t="s">
        <v>1236</v>
      </c>
      <c r="I5" s="35" t="s">
        <v>1236</v>
      </c>
      <c r="J5" s="35" t="s">
        <v>1236</v>
      </c>
      <c r="K5" s="36" t="s">
        <v>1236</v>
      </c>
      <c r="L5" s="35" t="s">
        <v>1235</v>
      </c>
      <c r="M5" s="36" t="s">
        <v>1238</v>
      </c>
    </row>
    <row r="6" spans="1:14" x14ac:dyDescent="0.25">
      <c r="A6" s="100" t="s">
        <v>13</v>
      </c>
      <c r="B6" s="100" t="s">
        <v>616</v>
      </c>
      <c r="C6" s="101">
        <v>35809</v>
      </c>
      <c r="D6" s="102">
        <v>6.2144181651422317E-3</v>
      </c>
      <c r="E6" s="103">
        <f>$E$2*D6</f>
        <v>205075.79944969364</v>
      </c>
      <c r="F6" s="116">
        <f>ROUND(F$2*$D6,2)</f>
        <v>121133.59</v>
      </c>
      <c r="G6" s="6">
        <f>ROUND(G$2*$D6,2)</f>
        <v>0</v>
      </c>
      <c r="H6" s="6">
        <f t="shared" ref="H6:K21" si="0">ROUND(H$2*$D6,2)</f>
        <v>0</v>
      </c>
      <c r="I6" s="6">
        <f t="shared" si="0"/>
        <v>0</v>
      </c>
      <c r="J6" s="6">
        <f t="shared" si="0"/>
        <v>0</v>
      </c>
      <c r="K6" s="30">
        <f t="shared" si="0"/>
        <v>0</v>
      </c>
      <c r="L6" s="6">
        <f>SUM(F6:K6)</f>
        <v>121133.59</v>
      </c>
      <c r="M6" s="30">
        <f>+E6-L6</f>
        <v>83942.209449693648</v>
      </c>
      <c r="N6" s="25"/>
    </row>
    <row r="7" spans="1:14" x14ac:dyDescent="0.25">
      <c r="A7" s="100" t="s">
        <v>20</v>
      </c>
      <c r="B7" s="100" t="s">
        <v>5</v>
      </c>
      <c r="C7" s="101">
        <v>385410</v>
      </c>
      <c r="D7" s="102">
        <v>6.6885389288376312E-2</v>
      </c>
      <c r="E7" s="103">
        <f t="shared" ref="E7:E70" si="1">$E$2*D7</f>
        <v>2207217.8465164183</v>
      </c>
      <c r="F7" s="116">
        <f t="shared" ref="F7:F70" si="2">ROUND($F$2*D7,2)</f>
        <v>1303753.1299999999</v>
      </c>
      <c r="G7" s="6">
        <f>ROUND(G$2*$D7,2)</f>
        <v>0</v>
      </c>
      <c r="H7" s="6">
        <f t="shared" si="0"/>
        <v>0</v>
      </c>
      <c r="I7" s="6">
        <f t="shared" si="0"/>
        <v>0</v>
      </c>
      <c r="J7" s="6">
        <f t="shared" si="0"/>
        <v>0</v>
      </c>
      <c r="K7" s="30">
        <f t="shared" si="0"/>
        <v>0</v>
      </c>
      <c r="L7" s="6">
        <f t="shared" ref="L7:L70" si="3">SUM(F7:K7)</f>
        <v>1303753.1299999999</v>
      </c>
      <c r="M7" s="30">
        <f t="shared" ref="M7:M70" si="4">+E7-L7</f>
        <v>903464.71651641838</v>
      </c>
      <c r="N7" s="25"/>
    </row>
    <row r="8" spans="1:14" x14ac:dyDescent="0.25">
      <c r="A8" s="100" t="s">
        <v>28</v>
      </c>
      <c r="B8" s="100" t="s">
        <v>629</v>
      </c>
      <c r="C8" s="101">
        <v>82208</v>
      </c>
      <c r="D8" s="102">
        <v>1.4266661691753821E-2</v>
      </c>
      <c r="E8" s="103">
        <f t="shared" si="1"/>
        <v>470799.83582787612</v>
      </c>
      <c r="F8" s="116">
        <f t="shared" si="2"/>
        <v>278090.7</v>
      </c>
      <c r="G8" s="6">
        <f>ROUND(G$2*$D8,2)</f>
        <v>0</v>
      </c>
      <c r="H8" s="6">
        <f t="shared" si="0"/>
        <v>0</v>
      </c>
      <c r="I8" s="6">
        <f t="shared" si="0"/>
        <v>0</v>
      </c>
      <c r="J8" s="6">
        <f t="shared" si="0"/>
        <v>0</v>
      </c>
      <c r="K8" s="30">
        <f t="shared" si="0"/>
        <v>0</v>
      </c>
      <c r="L8" s="6">
        <f t="shared" si="3"/>
        <v>278090.7</v>
      </c>
      <c r="M8" s="30">
        <f t="shared" si="4"/>
        <v>192709.1358278761</v>
      </c>
      <c r="N8" s="25"/>
    </row>
    <row r="9" spans="1:14" x14ac:dyDescent="0.25">
      <c r="A9" s="100" t="s">
        <v>35</v>
      </c>
      <c r="B9" s="100" t="s">
        <v>637</v>
      </c>
      <c r="C9" s="101">
        <v>8719</v>
      </c>
      <c r="D9" s="102">
        <v>1.5131255265959708E-3</v>
      </c>
      <c r="E9" s="103">
        <f t="shared" si="1"/>
        <v>49933.142377667034</v>
      </c>
      <c r="F9" s="116">
        <f t="shared" si="2"/>
        <v>29494.37</v>
      </c>
      <c r="G9" s="6">
        <f>ROUND(G$2*$D9,2)</f>
        <v>0</v>
      </c>
      <c r="H9" s="6">
        <f t="shared" si="0"/>
        <v>0</v>
      </c>
      <c r="I9" s="6">
        <f t="shared" si="0"/>
        <v>0</v>
      </c>
      <c r="J9" s="6">
        <f t="shared" si="0"/>
        <v>0</v>
      </c>
      <c r="K9" s="30">
        <f t="shared" si="0"/>
        <v>0</v>
      </c>
      <c r="L9" s="6">
        <f t="shared" si="3"/>
        <v>29494.37</v>
      </c>
      <c r="M9" s="30">
        <f t="shared" si="4"/>
        <v>20438.772377667035</v>
      </c>
      <c r="N9" s="25"/>
    </row>
    <row r="10" spans="1:14" x14ac:dyDescent="0.25">
      <c r="A10" s="100" t="s">
        <v>42</v>
      </c>
      <c r="B10" s="100" t="s">
        <v>644</v>
      </c>
      <c r="C10" s="101">
        <v>12112</v>
      </c>
      <c r="D10" s="102">
        <v>2.101958524845785E-3</v>
      </c>
      <c r="E10" s="103">
        <f t="shared" si="1"/>
        <v>69364.631319910899</v>
      </c>
      <c r="F10" s="116">
        <f t="shared" si="2"/>
        <v>40972.1</v>
      </c>
      <c r="G10" s="6">
        <f>ROUND(G$2*$D10,2)</f>
        <v>0</v>
      </c>
      <c r="H10" s="6">
        <f t="shared" si="0"/>
        <v>0</v>
      </c>
      <c r="I10" s="6">
        <f t="shared" si="0"/>
        <v>0</v>
      </c>
      <c r="J10" s="6">
        <f t="shared" si="0"/>
        <v>0</v>
      </c>
      <c r="K10" s="30">
        <f t="shared" si="0"/>
        <v>0</v>
      </c>
      <c r="L10" s="6">
        <f t="shared" si="3"/>
        <v>40972.1</v>
      </c>
      <c r="M10" s="30">
        <f t="shared" si="4"/>
        <v>28392.5313199109</v>
      </c>
      <c r="N10" s="25"/>
    </row>
    <row r="11" spans="1:14" x14ac:dyDescent="0.25">
      <c r="A11" s="100" t="s">
        <v>46</v>
      </c>
      <c r="B11" s="100" t="s">
        <v>649</v>
      </c>
      <c r="C11" s="101">
        <v>70812</v>
      </c>
      <c r="D11" s="102">
        <v>1.2288960292386041E-2</v>
      </c>
      <c r="E11" s="103">
        <f t="shared" si="1"/>
        <v>405535.68964873935</v>
      </c>
      <c r="F11" s="116">
        <f t="shared" si="2"/>
        <v>239540.66</v>
      </c>
      <c r="G11" s="6">
        <f>ROUND(G$2*$D11,2)</f>
        <v>0</v>
      </c>
      <c r="H11" s="6">
        <f t="shared" si="0"/>
        <v>0</v>
      </c>
      <c r="I11" s="6">
        <f t="shared" si="0"/>
        <v>0</v>
      </c>
      <c r="J11" s="6">
        <f t="shared" si="0"/>
        <v>0</v>
      </c>
      <c r="K11" s="30">
        <f t="shared" si="0"/>
        <v>0</v>
      </c>
      <c r="L11" s="6">
        <f t="shared" si="3"/>
        <v>239540.66</v>
      </c>
      <c r="M11" s="30">
        <f t="shared" si="4"/>
        <v>165995.02964873935</v>
      </c>
      <c r="N11" s="25"/>
    </row>
    <row r="12" spans="1:14" x14ac:dyDescent="0.25">
      <c r="A12" s="100" t="s">
        <v>54</v>
      </c>
      <c r="B12" s="100" t="s">
        <v>657</v>
      </c>
      <c r="C12" s="101">
        <v>15475</v>
      </c>
      <c r="D12" s="102">
        <v>2.6855852189554591E-3</v>
      </c>
      <c r="E12" s="103">
        <f t="shared" si="1"/>
        <v>88624.312225530157</v>
      </c>
      <c r="F12" s="116">
        <f t="shared" si="2"/>
        <v>52348.36</v>
      </c>
      <c r="G12" s="6">
        <f>ROUND(G$2*$D12,2)</f>
        <v>0</v>
      </c>
      <c r="H12" s="6">
        <f t="shared" si="0"/>
        <v>0</v>
      </c>
      <c r="I12" s="6">
        <f t="shared" si="0"/>
        <v>0</v>
      </c>
      <c r="J12" s="6">
        <f t="shared" si="0"/>
        <v>0</v>
      </c>
      <c r="K12" s="30">
        <f t="shared" si="0"/>
        <v>0</v>
      </c>
      <c r="L12" s="6">
        <f t="shared" si="3"/>
        <v>52348.36</v>
      </c>
      <c r="M12" s="30">
        <f t="shared" si="4"/>
        <v>36275.952225530156</v>
      </c>
      <c r="N12" s="25"/>
    </row>
    <row r="13" spans="1:14" x14ac:dyDescent="0.25">
      <c r="A13" s="100" t="s">
        <v>56</v>
      </c>
      <c r="B13" s="100" t="s">
        <v>659</v>
      </c>
      <c r="C13" s="101">
        <v>20306</v>
      </c>
      <c r="D13" s="102">
        <v>3.5239737289893087E-3</v>
      </c>
      <c r="E13" s="103">
        <f t="shared" si="1"/>
        <v>116291.13305664719</v>
      </c>
      <c r="F13" s="116">
        <f t="shared" si="2"/>
        <v>68690.509999999995</v>
      </c>
      <c r="G13" s="6">
        <f>ROUND(G$2*$D13,2)</f>
        <v>0</v>
      </c>
      <c r="H13" s="6">
        <f t="shared" si="0"/>
        <v>0</v>
      </c>
      <c r="I13" s="6">
        <f t="shared" si="0"/>
        <v>0</v>
      </c>
      <c r="J13" s="6">
        <f t="shared" si="0"/>
        <v>0</v>
      </c>
      <c r="K13" s="30">
        <f t="shared" si="0"/>
        <v>0</v>
      </c>
      <c r="L13" s="6">
        <f t="shared" si="3"/>
        <v>68690.509999999995</v>
      </c>
      <c r="M13" s="30">
        <f t="shared" si="4"/>
        <v>47600.623056647193</v>
      </c>
      <c r="N13" s="25"/>
    </row>
    <row r="14" spans="1:14" x14ac:dyDescent="0.25">
      <c r="A14" s="100" t="s">
        <v>62</v>
      </c>
      <c r="B14" s="100" t="s">
        <v>665</v>
      </c>
      <c r="C14" s="101">
        <v>37870</v>
      </c>
      <c r="D14" s="102">
        <v>6.5720912595698374E-3</v>
      </c>
      <c r="E14" s="103">
        <f t="shared" si="1"/>
        <v>216879.01156580463</v>
      </c>
      <c r="F14" s="116">
        <f t="shared" si="2"/>
        <v>128105.48</v>
      </c>
      <c r="G14" s="6">
        <f>ROUND(G$2*$D14,2)</f>
        <v>0</v>
      </c>
      <c r="H14" s="6">
        <f t="shared" si="0"/>
        <v>0</v>
      </c>
      <c r="I14" s="6">
        <f t="shared" si="0"/>
        <v>0</v>
      </c>
      <c r="J14" s="6">
        <f t="shared" si="0"/>
        <v>0</v>
      </c>
      <c r="K14" s="30">
        <f t="shared" si="0"/>
        <v>0</v>
      </c>
      <c r="L14" s="6">
        <f t="shared" si="3"/>
        <v>128105.48</v>
      </c>
      <c r="M14" s="30">
        <f t="shared" si="4"/>
        <v>88773.531565804631</v>
      </c>
      <c r="N14" s="25"/>
    </row>
    <row r="15" spans="1:14" x14ac:dyDescent="0.25">
      <c r="A15" s="100" t="s">
        <v>68</v>
      </c>
      <c r="B15" s="100" t="s">
        <v>671</v>
      </c>
      <c r="C15" s="101">
        <v>121093</v>
      </c>
      <c r="D15" s="102">
        <v>2.1014899574731724E-2</v>
      </c>
      <c r="E15" s="103">
        <f t="shared" si="1"/>
        <v>693491.68596614688</v>
      </c>
      <c r="F15" s="116">
        <f t="shared" si="2"/>
        <v>409629.69</v>
      </c>
      <c r="G15" s="6">
        <f>ROUND(G$2*$D15,2)</f>
        <v>0</v>
      </c>
      <c r="H15" s="6">
        <f t="shared" si="0"/>
        <v>0</v>
      </c>
      <c r="I15" s="6">
        <f t="shared" si="0"/>
        <v>0</v>
      </c>
      <c r="J15" s="6">
        <f t="shared" si="0"/>
        <v>0</v>
      </c>
      <c r="K15" s="30">
        <f t="shared" si="0"/>
        <v>0</v>
      </c>
      <c r="L15" s="6">
        <f t="shared" si="3"/>
        <v>409629.69</v>
      </c>
      <c r="M15" s="30">
        <f t="shared" si="4"/>
        <v>283861.99596614687</v>
      </c>
      <c r="N15" s="25"/>
    </row>
    <row r="16" spans="1:14" x14ac:dyDescent="0.25">
      <c r="A16" s="100" t="s">
        <v>75</v>
      </c>
      <c r="B16" s="100" t="s">
        <v>678</v>
      </c>
      <c r="C16" s="101">
        <v>26466</v>
      </c>
      <c r="D16" s="102">
        <v>4.5930015124313528E-3</v>
      </c>
      <c r="E16" s="103">
        <f t="shared" si="1"/>
        <v>151569.04991023464</v>
      </c>
      <c r="F16" s="116">
        <f t="shared" si="2"/>
        <v>89528.37</v>
      </c>
      <c r="G16" s="6">
        <f>ROUND(G$2*$D16,2)</f>
        <v>0</v>
      </c>
      <c r="H16" s="6">
        <f t="shared" si="0"/>
        <v>0</v>
      </c>
      <c r="I16" s="6">
        <f t="shared" si="0"/>
        <v>0</v>
      </c>
      <c r="J16" s="6">
        <f t="shared" si="0"/>
        <v>0</v>
      </c>
      <c r="K16" s="30">
        <f t="shared" si="0"/>
        <v>0</v>
      </c>
      <c r="L16" s="6">
        <f t="shared" si="3"/>
        <v>89528.37</v>
      </c>
      <c r="M16" s="30">
        <f t="shared" si="4"/>
        <v>62040.679910234641</v>
      </c>
      <c r="N16" s="25"/>
    </row>
    <row r="17" spans="1:14" x14ac:dyDescent="0.25">
      <c r="A17" s="100" t="s">
        <v>83</v>
      </c>
      <c r="B17" s="100" t="s">
        <v>686</v>
      </c>
      <c r="C17" s="101">
        <v>33190</v>
      </c>
      <c r="D17" s="102">
        <v>5.7599078137080253E-3</v>
      </c>
      <c r="E17" s="103">
        <f t="shared" si="1"/>
        <v>190076.95785236484</v>
      </c>
      <c r="F17" s="116">
        <f t="shared" si="2"/>
        <v>112274.11</v>
      </c>
      <c r="G17" s="6">
        <f>ROUND(G$2*$D17,2)</f>
        <v>0</v>
      </c>
      <c r="H17" s="6">
        <f t="shared" si="0"/>
        <v>0</v>
      </c>
      <c r="I17" s="6">
        <f t="shared" si="0"/>
        <v>0</v>
      </c>
      <c r="J17" s="6">
        <f t="shared" si="0"/>
        <v>0</v>
      </c>
      <c r="K17" s="30">
        <f t="shared" si="0"/>
        <v>0</v>
      </c>
      <c r="L17" s="6">
        <f t="shared" si="3"/>
        <v>112274.11</v>
      </c>
      <c r="M17" s="30">
        <f t="shared" si="4"/>
        <v>77802.847852364837</v>
      </c>
      <c r="N17" s="25"/>
    </row>
    <row r="18" spans="1:14" x14ac:dyDescent="0.25">
      <c r="A18" s="100" t="s">
        <v>90</v>
      </c>
      <c r="B18" s="100" t="s">
        <v>693</v>
      </c>
      <c r="C18" s="101">
        <v>10526</v>
      </c>
      <c r="D18" s="102">
        <v>1.8267185793037263E-3</v>
      </c>
      <c r="E18" s="103">
        <f t="shared" si="1"/>
        <v>60281.71311702297</v>
      </c>
      <c r="F18" s="116">
        <f t="shared" si="2"/>
        <v>35607.03</v>
      </c>
      <c r="G18" s="6">
        <f>ROUND(G$2*$D18,2)</f>
        <v>0</v>
      </c>
      <c r="H18" s="6">
        <f t="shared" si="0"/>
        <v>0</v>
      </c>
      <c r="I18" s="6">
        <f t="shared" si="0"/>
        <v>0</v>
      </c>
      <c r="J18" s="6">
        <f t="shared" si="0"/>
        <v>0</v>
      </c>
      <c r="K18" s="30">
        <f t="shared" si="0"/>
        <v>0</v>
      </c>
      <c r="L18" s="6">
        <f t="shared" si="3"/>
        <v>35607.03</v>
      </c>
      <c r="M18" s="30">
        <f t="shared" si="4"/>
        <v>24674.683117022971</v>
      </c>
      <c r="N18" s="25"/>
    </row>
    <row r="19" spans="1:14" x14ac:dyDescent="0.25">
      <c r="A19" s="100" t="s">
        <v>96</v>
      </c>
      <c r="B19" s="100" t="s">
        <v>699</v>
      </c>
      <c r="C19" s="101">
        <v>33381</v>
      </c>
      <c r="D19" s="102">
        <v>5.7930546167335823E-3</v>
      </c>
      <c r="E19" s="103">
        <f t="shared" si="1"/>
        <v>191170.80235220821</v>
      </c>
      <c r="F19" s="116">
        <f t="shared" si="2"/>
        <v>112920.22</v>
      </c>
      <c r="G19" s="6">
        <f>ROUND(G$2*$D19,2)</f>
        <v>0</v>
      </c>
      <c r="H19" s="6">
        <f t="shared" si="0"/>
        <v>0</v>
      </c>
      <c r="I19" s="6">
        <f t="shared" si="0"/>
        <v>0</v>
      </c>
      <c r="J19" s="6">
        <f t="shared" si="0"/>
        <v>0</v>
      </c>
      <c r="K19" s="30">
        <f t="shared" si="0"/>
        <v>0</v>
      </c>
      <c r="L19" s="6">
        <f t="shared" si="3"/>
        <v>112920.22</v>
      </c>
      <c r="M19" s="30">
        <f t="shared" si="4"/>
        <v>78250.582352208206</v>
      </c>
      <c r="N19" s="25"/>
    </row>
    <row r="20" spans="1:14" x14ac:dyDescent="0.25">
      <c r="A20" s="100" t="s">
        <v>104</v>
      </c>
      <c r="B20" s="100" t="s">
        <v>707</v>
      </c>
      <c r="C20" s="101">
        <v>0</v>
      </c>
      <c r="D20" s="102">
        <v>0</v>
      </c>
      <c r="E20" s="103">
        <f t="shared" si="1"/>
        <v>0</v>
      </c>
      <c r="F20" s="116">
        <f t="shared" si="2"/>
        <v>0</v>
      </c>
      <c r="G20" s="6">
        <f>ROUND(G$2*$D20,2)</f>
        <v>0</v>
      </c>
      <c r="H20" s="6">
        <f t="shared" si="0"/>
        <v>0</v>
      </c>
      <c r="I20" s="6">
        <f t="shared" si="0"/>
        <v>0</v>
      </c>
      <c r="J20" s="6">
        <f t="shared" si="0"/>
        <v>0</v>
      </c>
      <c r="K20" s="30">
        <f t="shared" si="0"/>
        <v>0</v>
      </c>
      <c r="L20" s="6">
        <f t="shared" si="3"/>
        <v>0</v>
      </c>
      <c r="M20" s="30">
        <f t="shared" si="4"/>
        <v>0</v>
      </c>
      <c r="N20" s="25"/>
    </row>
    <row r="21" spans="1:14" x14ac:dyDescent="0.25">
      <c r="A21" s="100" t="s">
        <v>105</v>
      </c>
      <c r="B21" s="100" t="s">
        <v>708</v>
      </c>
      <c r="C21" s="101">
        <v>26472</v>
      </c>
      <c r="D21" s="102">
        <v>4.5940427732593806E-3</v>
      </c>
      <c r="E21" s="103">
        <f t="shared" si="1"/>
        <v>151603.41151755955</v>
      </c>
      <c r="F21" s="116">
        <f t="shared" si="2"/>
        <v>89548.67</v>
      </c>
      <c r="G21" s="6">
        <f>ROUND(G$2*$D21,2)</f>
        <v>0</v>
      </c>
      <c r="H21" s="6">
        <f t="shared" si="0"/>
        <v>0</v>
      </c>
      <c r="I21" s="6">
        <f t="shared" si="0"/>
        <v>0</v>
      </c>
      <c r="J21" s="6">
        <f t="shared" si="0"/>
        <v>0</v>
      </c>
      <c r="K21" s="30">
        <f t="shared" si="0"/>
        <v>0</v>
      </c>
      <c r="L21" s="6">
        <f t="shared" si="3"/>
        <v>89548.67</v>
      </c>
      <c r="M21" s="30">
        <f t="shared" si="4"/>
        <v>62054.741517559552</v>
      </c>
      <c r="N21" s="25"/>
    </row>
    <row r="22" spans="1:14" x14ac:dyDescent="0.25">
      <c r="A22" s="100" t="s">
        <v>111</v>
      </c>
      <c r="B22" s="100" t="s">
        <v>714</v>
      </c>
      <c r="C22" s="101">
        <v>43265</v>
      </c>
      <c r="D22" s="102">
        <v>7.5083582874383159E-3</v>
      </c>
      <c r="E22" s="103">
        <f t="shared" si="1"/>
        <v>247775.82348546441</v>
      </c>
      <c r="F22" s="116">
        <f t="shared" si="2"/>
        <v>146355.51999999999</v>
      </c>
      <c r="G22" s="6">
        <f>ROUND(G$2*$D22,2)</f>
        <v>0</v>
      </c>
      <c r="H22" s="6">
        <f t="shared" ref="H22:K72" si="5">ROUND(H$2*$D22,2)</f>
        <v>0</v>
      </c>
      <c r="I22" s="6">
        <f t="shared" si="5"/>
        <v>0</v>
      </c>
      <c r="J22" s="6">
        <f t="shared" si="5"/>
        <v>0</v>
      </c>
      <c r="K22" s="30">
        <f t="shared" si="5"/>
        <v>0</v>
      </c>
      <c r="L22" s="6">
        <f t="shared" si="3"/>
        <v>146355.51999999999</v>
      </c>
      <c r="M22" s="30">
        <f t="shared" si="4"/>
        <v>101420.30348546442</v>
      </c>
      <c r="N22" s="25"/>
    </row>
    <row r="23" spans="1:14" x14ac:dyDescent="0.25">
      <c r="A23" s="100" t="s">
        <v>120</v>
      </c>
      <c r="B23" s="100" t="s">
        <v>724</v>
      </c>
      <c r="C23" s="101">
        <v>111903</v>
      </c>
      <c r="D23" s="102">
        <v>1.9420035073135559E-2</v>
      </c>
      <c r="E23" s="103">
        <f t="shared" si="1"/>
        <v>640861.15741347347</v>
      </c>
      <c r="F23" s="116">
        <f t="shared" si="2"/>
        <v>378542.04</v>
      </c>
      <c r="G23" s="6">
        <f>ROUND(G$2*$D23,2)</f>
        <v>0</v>
      </c>
      <c r="H23" s="6">
        <f t="shared" si="5"/>
        <v>0</v>
      </c>
      <c r="I23" s="6">
        <f t="shared" si="5"/>
        <v>0</v>
      </c>
      <c r="J23" s="6">
        <f t="shared" si="5"/>
        <v>0</v>
      </c>
      <c r="K23" s="30">
        <f t="shared" si="5"/>
        <v>0</v>
      </c>
      <c r="L23" s="6">
        <f t="shared" si="3"/>
        <v>378542.04</v>
      </c>
      <c r="M23" s="30">
        <f t="shared" si="4"/>
        <v>262319.11741347349</v>
      </c>
      <c r="N23" s="25"/>
    </row>
    <row r="24" spans="1:14" x14ac:dyDescent="0.25">
      <c r="A24" s="100" t="s">
        <v>128</v>
      </c>
      <c r="B24" s="100" t="s">
        <v>733</v>
      </c>
      <c r="C24" s="101">
        <v>43637</v>
      </c>
      <c r="D24" s="102">
        <v>7.57291645877605E-3</v>
      </c>
      <c r="E24" s="103">
        <f t="shared" si="1"/>
        <v>249906.24313960964</v>
      </c>
      <c r="F24" s="116">
        <f t="shared" si="2"/>
        <v>147613.91</v>
      </c>
      <c r="G24" s="6">
        <f>ROUND(G$2*$D24,2)</f>
        <v>0</v>
      </c>
      <c r="H24" s="6">
        <f t="shared" si="5"/>
        <v>0</v>
      </c>
      <c r="I24" s="6">
        <f t="shared" si="5"/>
        <v>0</v>
      </c>
      <c r="J24" s="6">
        <f t="shared" si="5"/>
        <v>0</v>
      </c>
      <c r="K24" s="30">
        <f t="shared" si="5"/>
        <v>0</v>
      </c>
      <c r="L24" s="6">
        <f t="shared" si="3"/>
        <v>147613.91</v>
      </c>
      <c r="M24" s="30">
        <f t="shared" si="4"/>
        <v>102292.33313960963</v>
      </c>
      <c r="N24" s="25"/>
    </row>
    <row r="25" spans="1:14" x14ac:dyDescent="0.25">
      <c r="A25" s="100" t="s">
        <v>134</v>
      </c>
      <c r="B25" s="100" t="s">
        <v>739</v>
      </c>
      <c r="C25" s="101">
        <v>207047</v>
      </c>
      <c r="D25" s="102">
        <v>3.5931655110117672E-2</v>
      </c>
      <c r="E25" s="103">
        <f t="shared" si="1"/>
        <v>1185744.6186338831</v>
      </c>
      <c r="F25" s="116">
        <f t="shared" si="2"/>
        <v>700392.24</v>
      </c>
      <c r="G25" s="6">
        <f>ROUND(G$2*$D25,2)</f>
        <v>0</v>
      </c>
      <c r="H25" s="6">
        <f t="shared" si="5"/>
        <v>0</v>
      </c>
      <c r="I25" s="6">
        <f t="shared" si="5"/>
        <v>0</v>
      </c>
      <c r="J25" s="6">
        <f t="shared" si="5"/>
        <v>0</v>
      </c>
      <c r="K25" s="30">
        <f t="shared" si="5"/>
        <v>0</v>
      </c>
      <c r="L25" s="6">
        <f t="shared" si="3"/>
        <v>700392.24</v>
      </c>
      <c r="M25" s="30">
        <f t="shared" si="4"/>
        <v>485352.37863388308</v>
      </c>
      <c r="N25" s="25"/>
    </row>
    <row r="26" spans="1:14" x14ac:dyDescent="0.25">
      <c r="A26" s="100" t="s">
        <v>142</v>
      </c>
      <c r="B26" s="100" t="s">
        <v>748</v>
      </c>
      <c r="C26" s="101">
        <v>23398</v>
      </c>
      <c r="D26" s="102">
        <v>4.0605701423663864E-3</v>
      </c>
      <c r="E26" s="103">
        <f t="shared" si="1"/>
        <v>133998.81469809075</v>
      </c>
      <c r="F26" s="116">
        <f t="shared" si="2"/>
        <v>79150.039999999994</v>
      </c>
      <c r="G26" s="6">
        <f>ROUND(G$2*$D26,2)</f>
        <v>0</v>
      </c>
      <c r="H26" s="6">
        <f t="shared" si="5"/>
        <v>0</v>
      </c>
      <c r="I26" s="6">
        <f t="shared" si="5"/>
        <v>0</v>
      </c>
      <c r="J26" s="6">
        <f t="shared" si="5"/>
        <v>0</v>
      </c>
      <c r="K26" s="30">
        <f t="shared" si="5"/>
        <v>0</v>
      </c>
      <c r="L26" s="6">
        <f t="shared" si="3"/>
        <v>79150.039999999994</v>
      </c>
      <c r="M26" s="30">
        <f t="shared" si="4"/>
        <v>54848.774698090754</v>
      </c>
      <c r="N26" s="25"/>
    </row>
    <row r="27" spans="1:14" x14ac:dyDescent="0.25">
      <c r="A27" s="100" t="s">
        <v>144</v>
      </c>
      <c r="B27" s="100" t="s">
        <v>751</v>
      </c>
      <c r="C27" s="101">
        <v>80484</v>
      </c>
      <c r="D27" s="102">
        <v>1.396747274716712E-2</v>
      </c>
      <c r="E27" s="103">
        <f t="shared" si="1"/>
        <v>460926.60065651493</v>
      </c>
      <c r="F27" s="116">
        <f t="shared" si="2"/>
        <v>272258.81</v>
      </c>
      <c r="G27" s="6">
        <f>ROUND(G$2*$D27,2)</f>
        <v>0</v>
      </c>
      <c r="H27" s="6">
        <f t="shared" si="5"/>
        <v>0</v>
      </c>
      <c r="I27" s="6">
        <f t="shared" si="5"/>
        <v>0</v>
      </c>
      <c r="J27" s="6">
        <f t="shared" si="5"/>
        <v>0</v>
      </c>
      <c r="K27" s="30">
        <f t="shared" si="5"/>
        <v>0</v>
      </c>
      <c r="L27" s="6">
        <f t="shared" si="3"/>
        <v>272258.81</v>
      </c>
      <c r="M27" s="30">
        <f t="shared" si="4"/>
        <v>188667.79065651493</v>
      </c>
      <c r="N27" s="25"/>
    </row>
    <row r="28" spans="1:14" x14ac:dyDescent="0.25">
      <c r="A28" s="100" t="s">
        <v>148</v>
      </c>
      <c r="B28" s="100" t="s">
        <v>755</v>
      </c>
      <c r="C28" s="101">
        <v>16479</v>
      </c>
      <c r="D28" s="102">
        <v>2.8598228641788055E-3</v>
      </c>
      <c r="E28" s="103">
        <f t="shared" si="1"/>
        <v>94374.154517900577</v>
      </c>
      <c r="F28" s="116">
        <f t="shared" si="2"/>
        <v>55744.66</v>
      </c>
      <c r="G28" s="6">
        <f>ROUND(G$2*$D28,2)</f>
        <v>0</v>
      </c>
      <c r="H28" s="6">
        <f t="shared" si="5"/>
        <v>0</v>
      </c>
      <c r="I28" s="6">
        <f t="shared" si="5"/>
        <v>0</v>
      </c>
      <c r="J28" s="6">
        <f t="shared" si="5"/>
        <v>0</v>
      </c>
      <c r="K28" s="30">
        <f t="shared" si="5"/>
        <v>0</v>
      </c>
      <c r="L28" s="6">
        <f t="shared" si="3"/>
        <v>55744.66</v>
      </c>
      <c r="M28" s="30">
        <f t="shared" si="4"/>
        <v>38629.494517900574</v>
      </c>
      <c r="N28" s="25"/>
    </row>
    <row r="29" spans="1:14" x14ac:dyDescent="0.25">
      <c r="A29" s="100" t="s">
        <v>157</v>
      </c>
      <c r="B29" s="100" t="s">
        <v>764</v>
      </c>
      <c r="C29" s="101">
        <v>22785</v>
      </c>
      <c r="D29" s="102">
        <v>3.9541879944361962E-3</v>
      </c>
      <c r="E29" s="103">
        <f t="shared" si="1"/>
        <v>130488.20381639448</v>
      </c>
      <c r="F29" s="116">
        <f t="shared" si="2"/>
        <v>77076.399999999994</v>
      </c>
      <c r="G29" s="6">
        <f>ROUND(G$2*$D29,2)</f>
        <v>0</v>
      </c>
      <c r="H29" s="6">
        <f t="shared" si="5"/>
        <v>0</v>
      </c>
      <c r="I29" s="6">
        <f t="shared" si="5"/>
        <v>0</v>
      </c>
      <c r="J29" s="6">
        <f t="shared" si="5"/>
        <v>0</v>
      </c>
      <c r="K29" s="30">
        <f t="shared" si="5"/>
        <v>0</v>
      </c>
      <c r="L29" s="6">
        <f t="shared" si="3"/>
        <v>77076.399999999994</v>
      </c>
      <c r="M29" s="30">
        <f t="shared" si="4"/>
        <v>53411.803816394488</v>
      </c>
      <c r="N29" s="25"/>
    </row>
    <row r="30" spans="1:14" x14ac:dyDescent="0.25">
      <c r="A30" s="100" t="s">
        <v>163</v>
      </c>
      <c r="B30" s="100" t="s">
        <v>771</v>
      </c>
      <c r="C30" s="101">
        <v>20480</v>
      </c>
      <c r="D30" s="102">
        <v>3.5541702930021197E-3</v>
      </c>
      <c r="E30" s="103">
        <f t="shared" si="1"/>
        <v>117287.61966906994</v>
      </c>
      <c r="F30" s="116">
        <f t="shared" si="2"/>
        <v>69279.12</v>
      </c>
      <c r="G30" s="6">
        <f>ROUND(G$2*$D30,2)</f>
        <v>0</v>
      </c>
      <c r="H30" s="6">
        <f t="shared" si="5"/>
        <v>0</v>
      </c>
      <c r="I30" s="6">
        <f t="shared" si="5"/>
        <v>0</v>
      </c>
      <c r="J30" s="6">
        <f t="shared" si="5"/>
        <v>0</v>
      </c>
      <c r="K30" s="30">
        <f t="shared" si="5"/>
        <v>0</v>
      </c>
      <c r="L30" s="6">
        <f t="shared" si="3"/>
        <v>69279.12</v>
      </c>
      <c r="M30" s="30">
        <f t="shared" si="4"/>
        <v>48008.499669069948</v>
      </c>
      <c r="N30" s="25"/>
    </row>
    <row r="31" spans="1:14" x14ac:dyDescent="0.25">
      <c r="A31" s="100" t="s">
        <v>168</v>
      </c>
      <c r="B31" s="100" t="s">
        <v>776</v>
      </c>
      <c r="C31" s="101">
        <v>33011</v>
      </c>
      <c r="D31" s="102">
        <v>5.7288435323385239E-3</v>
      </c>
      <c r="E31" s="103">
        <f t="shared" si="1"/>
        <v>189051.8365671713</v>
      </c>
      <c r="F31" s="116">
        <f t="shared" si="2"/>
        <v>111668.6</v>
      </c>
      <c r="G31" s="6">
        <f>ROUND(G$2*$D31,2)</f>
        <v>0</v>
      </c>
      <c r="H31" s="6">
        <f t="shared" si="5"/>
        <v>0</v>
      </c>
      <c r="I31" s="6">
        <f t="shared" si="5"/>
        <v>0</v>
      </c>
      <c r="J31" s="6">
        <f t="shared" si="5"/>
        <v>0</v>
      </c>
      <c r="K31" s="30">
        <f t="shared" si="5"/>
        <v>0</v>
      </c>
      <c r="L31" s="6">
        <f t="shared" si="3"/>
        <v>111668.6</v>
      </c>
      <c r="M31" s="30">
        <f t="shared" si="4"/>
        <v>77383.236567171291</v>
      </c>
      <c r="N31" s="25"/>
    </row>
    <row r="32" spans="1:14" x14ac:dyDescent="0.25">
      <c r="A32" s="100" t="s">
        <v>179</v>
      </c>
      <c r="B32" s="100" t="s">
        <v>787</v>
      </c>
      <c r="C32" s="101">
        <v>66674</v>
      </c>
      <c r="D32" s="102">
        <v>1.1570837407989421E-2</v>
      </c>
      <c r="E32" s="103">
        <f t="shared" si="1"/>
        <v>381837.63446365087</v>
      </c>
      <c r="F32" s="116">
        <f t="shared" si="2"/>
        <v>225542.76</v>
      </c>
      <c r="G32" s="6">
        <f>ROUND(G$2*$D32,2)</f>
        <v>0</v>
      </c>
      <c r="H32" s="6">
        <f t="shared" si="5"/>
        <v>0</v>
      </c>
      <c r="I32" s="6">
        <f t="shared" si="5"/>
        <v>0</v>
      </c>
      <c r="J32" s="6">
        <f t="shared" si="5"/>
        <v>0</v>
      </c>
      <c r="K32" s="30">
        <f t="shared" si="5"/>
        <v>0</v>
      </c>
      <c r="L32" s="6">
        <f t="shared" si="3"/>
        <v>225542.76</v>
      </c>
      <c r="M32" s="30">
        <f t="shared" si="4"/>
        <v>156294.87446365086</v>
      </c>
      <c r="N32" s="25"/>
    </row>
    <row r="33" spans="1:14" x14ac:dyDescent="0.25">
      <c r="A33" s="100" t="s">
        <v>190</v>
      </c>
      <c r="B33" s="100" t="s">
        <v>799</v>
      </c>
      <c r="C33" s="101">
        <v>30803</v>
      </c>
      <c r="D33" s="102">
        <v>5.3456595476242333E-3</v>
      </c>
      <c r="E33" s="103">
        <f t="shared" si="1"/>
        <v>176406.76507159969</v>
      </c>
      <c r="F33" s="116">
        <f t="shared" si="2"/>
        <v>104199.44</v>
      </c>
      <c r="G33" s="6">
        <f>ROUND(G$2*$D33,2)</f>
        <v>0</v>
      </c>
      <c r="H33" s="6">
        <f t="shared" si="5"/>
        <v>0</v>
      </c>
      <c r="I33" s="6">
        <f t="shared" si="5"/>
        <v>0</v>
      </c>
      <c r="J33" s="6">
        <f t="shared" si="5"/>
        <v>0</v>
      </c>
      <c r="K33" s="30">
        <f t="shared" si="5"/>
        <v>0</v>
      </c>
      <c r="L33" s="6">
        <f t="shared" si="3"/>
        <v>104199.44</v>
      </c>
      <c r="M33" s="30">
        <f t="shared" si="4"/>
        <v>72207.325071599684</v>
      </c>
      <c r="N33" s="25"/>
    </row>
    <row r="34" spans="1:14" x14ac:dyDescent="0.25">
      <c r="A34" s="100" t="s">
        <v>198</v>
      </c>
      <c r="B34" s="100" t="s">
        <v>807</v>
      </c>
      <c r="C34" s="101">
        <v>347467</v>
      </c>
      <c r="D34" s="102">
        <v>6.0300629355398809E-2</v>
      </c>
      <c r="E34" s="103">
        <f t="shared" si="1"/>
        <v>1989920.7687281608</v>
      </c>
      <c r="F34" s="116">
        <f t="shared" si="2"/>
        <v>1175400.72</v>
      </c>
      <c r="G34" s="6">
        <f>ROUND(G$2*$D34,2)</f>
        <v>0</v>
      </c>
      <c r="H34" s="6">
        <f t="shared" si="5"/>
        <v>0</v>
      </c>
      <c r="I34" s="6">
        <f t="shared" si="5"/>
        <v>0</v>
      </c>
      <c r="J34" s="6">
        <f t="shared" si="5"/>
        <v>0</v>
      </c>
      <c r="K34" s="30">
        <f t="shared" si="5"/>
        <v>0</v>
      </c>
      <c r="L34" s="6">
        <f t="shared" si="3"/>
        <v>1175400.72</v>
      </c>
      <c r="M34" s="30">
        <f t="shared" si="4"/>
        <v>814520.04872816079</v>
      </c>
      <c r="N34" s="25"/>
    </row>
    <row r="35" spans="1:14" x14ac:dyDescent="0.25">
      <c r="A35" s="100" t="s">
        <v>207</v>
      </c>
      <c r="B35" s="100" t="s">
        <v>816</v>
      </c>
      <c r="C35" s="101">
        <v>79840</v>
      </c>
      <c r="D35" s="102">
        <v>1.3855710751625451E-2</v>
      </c>
      <c r="E35" s="103">
        <f t="shared" si="1"/>
        <v>457238.45480363991</v>
      </c>
      <c r="F35" s="116">
        <f t="shared" si="2"/>
        <v>270080.3</v>
      </c>
      <c r="G35" s="6">
        <f>ROUND(G$2*$D35,2)</f>
        <v>0</v>
      </c>
      <c r="H35" s="6">
        <f t="shared" si="5"/>
        <v>0</v>
      </c>
      <c r="I35" s="6">
        <f t="shared" si="5"/>
        <v>0</v>
      </c>
      <c r="J35" s="6">
        <f t="shared" si="5"/>
        <v>0</v>
      </c>
      <c r="K35" s="30">
        <f t="shared" si="5"/>
        <v>0</v>
      </c>
      <c r="L35" s="6">
        <f t="shared" si="3"/>
        <v>270080.3</v>
      </c>
      <c r="M35" s="30">
        <f t="shared" si="4"/>
        <v>187158.15480363992</v>
      </c>
      <c r="N35" s="25"/>
    </row>
    <row r="36" spans="1:14" x14ac:dyDescent="0.25">
      <c r="A36" s="100" t="s">
        <v>215</v>
      </c>
      <c r="B36" s="100" t="s">
        <v>825</v>
      </c>
      <c r="C36" s="101">
        <v>0</v>
      </c>
      <c r="D36" s="102">
        <v>0</v>
      </c>
      <c r="E36" s="103">
        <f t="shared" si="1"/>
        <v>0</v>
      </c>
      <c r="F36" s="116">
        <f t="shared" si="2"/>
        <v>0</v>
      </c>
      <c r="G36" s="6">
        <f>ROUND(G$2*$D36,2)</f>
        <v>0</v>
      </c>
      <c r="H36" s="6">
        <f t="shared" si="5"/>
        <v>0</v>
      </c>
      <c r="I36" s="6">
        <f t="shared" si="5"/>
        <v>0</v>
      </c>
      <c r="J36" s="6">
        <f t="shared" si="5"/>
        <v>0</v>
      </c>
      <c r="K36" s="30">
        <f t="shared" si="5"/>
        <v>0</v>
      </c>
      <c r="L36" s="6">
        <f t="shared" si="3"/>
        <v>0</v>
      </c>
      <c r="M36" s="30">
        <f t="shared" si="4"/>
        <v>0</v>
      </c>
      <c r="N36" s="25"/>
    </row>
    <row r="37" spans="1:14" x14ac:dyDescent="0.25">
      <c r="A37" s="100" t="s">
        <v>216</v>
      </c>
      <c r="B37" s="100" t="s">
        <v>826</v>
      </c>
      <c r="C37" s="101">
        <v>174788</v>
      </c>
      <c r="D37" s="102">
        <v>3.0333316268225319E-2</v>
      </c>
      <c r="E37" s="103">
        <f t="shared" si="1"/>
        <v>1000999.4368514356</v>
      </c>
      <c r="F37" s="116">
        <f t="shared" si="2"/>
        <v>591267.49</v>
      </c>
      <c r="G37" s="6">
        <f>ROUND(G$2*$D37,2)</f>
        <v>0</v>
      </c>
      <c r="H37" s="6">
        <f t="shared" si="5"/>
        <v>0</v>
      </c>
      <c r="I37" s="6">
        <f t="shared" si="5"/>
        <v>0</v>
      </c>
      <c r="J37" s="6">
        <f t="shared" si="5"/>
        <v>0</v>
      </c>
      <c r="K37" s="30">
        <f t="shared" si="5"/>
        <v>0</v>
      </c>
      <c r="L37" s="6">
        <f t="shared" si="3"/>
        <v>591267.49</v>
      </c>
      <c r="M37" s="30">
        <f t="shared" si="4"/>
        <v>409731.94685143558</v>
      </c>
      <c r="N37" s="25"/>
    </row>
    <row r="38" spans="1:14" x14ac:dyDescent="0.25">
      <c r="A38" s="100" t="s">
        <v>228</v>
      </c>
      <c r="B38" s="100" t="s">
        <v>838</v>
      </c>
      <c r="C38" s="101">
        <v>48914</v>
      </c>
      <c r="D38" s="102">
        <v>8.4887053570266453E-3</v>
      </c>
      <c r="E38" s="103">
        <f t="shared" si="1"/>
        <v>280127.27678187931</v>
      </c>
      <c r="F38" s="116">
        <f t="shared" si="2"/>
        <v>165464.78</v>
      </c>
      <c r="G38" s="6">
        <f>ROUND(G$2*$D38,2)</f>
        <v>0</v>
      </c>
      <c r="H38" s="6">
        <f t="shared" si="5"/>
        <v>0</v>
      </c>
      <c r="I38" s="6">
        <f t="shared" si="5"/>
        <v>0</v>
      </c>
      <c r="J38" s="6">
        <f t="shared" si="5"/>
        <v>0</v>
      </c>
      <c r="K38" s="30">
        <f t="shared" si="5"/>
        <v>0</v>
      </c>
      <c r="L38" s="6">
        <f t="shared" si="3"/>
        <v>165464.78</v>
      </c>
      <c r="M38" s="30">
        <f t="shared" si="4"/>
        <v>114662.49678187931</v>
      </c>
      <c r="N38" s="25"/>
    </row>
    <row r="39" spans="1:14" x14ac:dyDescent="0.25">
      <c r="A39" s="100" t="s">
        <v>244</v>
      </c>
      <c r="B39" s="100" t="s">
        <v>854</v>
      </c>
      <c r="C39" s="101">
        <v>83658</v>
      </c>
      <c r="D39" s="102">
        <v>1.4518299725193914E-2</v>
      </c>
      <c r="E39" s="103">
        <f t="shared" si="1"/>
        <v>479103.89093139913</v>
      </c>
      <c r="F39" s="116">
        <f t="shared" si="2"/>
        <v>282995.71999999997</v>
      </c>
      <c r="G39" s="6">
        <f>ROUND(G$2*$D39,2)</f>
        <v>0</v>
      </c>
      <c r="H39" s="6">
        <f t="shared" si="5"/>
        <v>0</v>
      </c>
      <c r="I39" s="6">
        <f t="shared" si="5"/>
        <v>0</v>
      </c>
      <c r="J39" s="6">
        <f t="shared" si="5"/>
        <v>0</v>
      </c>
      <c r="K39" s="30">
        <f t="shared" si="5"/>
        <v>0</v>
      </c>
      <c r="L39" s="6">
        <f t="shared" si="3"/>
        <v>282995.71999999997</v>
      </c>
      <c r="M39" s="30">
        <f t="shared" si="4"/>
        <v>196108.17093139916</v>
      </c>
      <c r="N39" s="25"/>
    </row>
    <row r="40" spans="1:14" x14ac:dyDescent="0.25">
      <c r="A40" s="100" t="s">
        <v>248</v>
      </c>
      <c r="B40" s="100" t="s">
        <v>858</v>
      </c>
      <c r="C40" s="101">
        <v>36662</v>
      </c>
      <c r="D40" s="102">
        <v>6.3624507461935405E-3</v>
      </c>
      <c r="E40" s="103">
        <f t="shared" si="1"/>
        <v>209960.87462438684</v>
      </c>
      <c r="F40" s="116">
        <f t="shared" si="2"/>
        <v>124019.09</v>
      </c>
      <c r="G40" s="6">
        <f>ROUND(G$2*$D40,2)</f>
        <v>0</v>
      </c>
      <c r="H40" s="6">
        <f t="shared" si="5"/>
        <v>0</v>
      </c>
      <c r="I40" s="6">
        <f t="shared" si="5"/>
        <v>0</v>
      </c>
      <c r="J40" s="6">
        <f t="shared" si="5"/>
        <v>0</v>
      </c>
      <c r="K40" s="30">
        <f t="shared" si="5"/>
        <v>0</v>
      </c>
      <c r="L40" s="6">
        <f t="shared" si="3"/>
        <v>124019.09</v>
      </c>
      <c r="M40" s="30">
        <f t="shared" si="4"/>
        <v>85941.784624386841</v>
      </c>
      <c r="N40" s="25"/>
    </row>
    <row r="41" spans="1:14" x14ac:dyDescent="0.25">
      <c r="A41" s="100" t="s">
        <v>255</v>
      </c>
      <c r="B41" s="100" t="s">
        <v>865</v>
      </c>
      <c r="C41" s="101">
        <v>46428</v>
      </c>
      <c r="D41" s="102">
        <v>8.0572762872803908E-3</v>
      </c>
      <c r="E41" s="103">
        <f t="shared" si="1"/>
        <v>265890.11748025287</v>
      </c>
      <c r="F41" s="116">
        <f t="shared" si="2"/>
        <v>157055.22</v>
      </c>
      <c r="G41" s="6">
        <f>ROUND(G$2*$D41,2)</f>
        <v>0</v>
      </c>
      <c r="H41" s="6">
        <f t="shared" si="5"/>
        <v>0</v>
      </c>
      <c r="I41" s="6">
        <f t="shared" si="5"/>
        <v>0</v>
      </c>
      <c r="J41" s="6">
        <f t="shared" si="5"/>
        <v>0</v>
      </c>
      <c r="K41" s="30">
        <f t="shared" si="5"/>
        <v>0</v>
      </c>
      <c r="L41" s="6">
        <f t="shared" si="3"/>
        <v>157055.22</v>
      </c>
      <c r="M41" s="30">
        <f t="shared" si="4"/>
        <v>108834.89748025287</v>
      </c>
      <c r="N41" s="25"/>
    </row>
    <row r="42" spans="1:14" x14ac:dyDescent="0.25">
      <c r="A42" s="100" t="s">
        <v>260</v>
      </c>
      <c r="B42" s="100" t="s">
        <v>870</v>
      </c>
      <c r="C42" s="101">
        <v>32918</v>
      </c>
      <c r="D42" s="102">
        <v>5.712703989504091E-3</v>
      </c>
      <c r="E42" s="103">
        <f t="shared" si="1"/>
        <v>188519.23165363501</v>
      </c>
      <c r="F42" s="116">
        <f t="shared" si="2"/>
        <v>111354</v>
      </c>
      <c r="G42" s="6">
        <f>ROUND(G$2*$D42,2)</f>
        <v>0</v>
      </c>
      <c r="H42" s="6">
        <f t="shared" si="5"/>
        <v>0</v>
      </c>
      <c r="I42" s="6">
        <f t="shared" si="5"/>
        <v>0</v>
      </c>
      <c r="J42" s="6">
        <f t="shared" si="5"/>
        <v>0</v>
      </c>
      <c r="K42" s="30">
        <f t="shared" si="5"/>
        <v>0</v>
      </c>
      <c r="L42" s="6">
        <f t="shared" si="3"/>
        <v>111354</v>
      </c>
      <c r="M42" s="30">
        <f t="shared" si="4"/>
        <v>77165.231653635012</v>
      </c>
      <c r="N42" s="25"/>
    </row>
    <row r="43" spans="1:14" x14ac:dyDescent="0.25">
      <c r="A43" s="100" t="s">
        <v>265</v>
      </c>
      <c r="B43" s="100" t="s">
        <v>875</v>
      </c>
      <c r="C43" s="101">
        <v>20478</v>
      </c>
      <c r="D43" s="102">
        <v>3.553823206059444E-3</v>
      </c>
      <c r="E43" s="103">
        <f t="shared" si="1"/>
        <v>117276.16579996166</v>
      </c>
      <c r="F43" s="116">
        <f t="shared" si="2"/>
        <v>69272.350000000006</v>
      </c>
      <c r="G43" s="6">
        <f>ROUND(G$2*$D43,2)</f>
        <v>0</v>
      </c>
      <c r="H43" s="6">
        <f t="shared" si="5"/>
        <v>0</v>
      </c>
      <c r="I43" s="6">
        <f t="shared" si="5"/>
        <v>0</v>
      </c>
      <c r="J43" s="6">
        <f t="shared" si="5"/>
        <v>0</v>
      </c>
      <c r="K43" s="30">
        <f t="shared" si="5"/>
        <v>0</v>
      </c>
      <c r="L43" s="6">
        <f t="shared" si="3"/>
        <v>69272.350000000006</v>
      </c>
      <c r="M43" s="30">
        <f t="shared" si="4"/>
        <v>48003.815799961652</v>
      </c>
      <c r="N43" s="25"/>
    </row>
    <row r="44" spans="1:14" x14ac:dyDescent="0.25">
      <c r="A44" s="100" t="s">
        <v>272</v>
      </c>
      <c r="B44" s="100" t="s">
        <v>881</v>
      </c>
      <c r="C44" s="101">
        <v>33147</v>
      </c>
      <c r="D44" s="102">
        <v>5.7524454444404915E-3</v>
      </c>
      <c r="E44" s="103">
        <f t="shared" si="1"/>
        <v>189830.69966653621</v>
      </c>
      <c r="F44" s="116">
        <f t="shared" si="2"/>
        <v>112128.66</v>
      </c>
      <c r="G44" s="6">
        <f>ROUND(G$2*$D44,2)</f>
        <v>0</v>
      </c>
      <c r="H44" s="6">
        <f t="shared" si="5"/>
        <v>0</v>
      </c>
      <c r="I44" s="6">
        <f t="shared" si="5"/>
        <v>0</v>
      </c>
      <c r="J44" s="6">
        <f t="shared" si="5"/>
        <v>0</v>
      </c>
      <c r="K44" s="30">
        <f t="shared" si="5"/>
        <v>0</v>
      </c>
      <c r="L44" s="6">
        <f t="shared" si="3"/>
        <v>112128.66</v>
      </c>
      <c r="M44" s="30">
        <f t="shared" si="4"/>
        <v>77702.039666536206</v>
      </c>
      <c r="N44" s="25"/>
    </row>
    <row r="45" spans="1:14" x14ac:dyDescent="0.25">
      <c r="A45" s="100" t="s">
        <v>277</v>
      </c>
      <c r="B45" s="100" t="s">
        <v>886</v>
      </c>
      <c r="C45" s="101">
        <v>27613</v>
      </c>
      <c r="D45" s="102">
        <v>4.7920558740560323E-3</v>
      </c>
      <c r="E45" s="103">
        <f t="shared" si="1"/>
        <v>158137.84384384906</v>
      </c>
      <c r="F45" s="116">
        <f t="shared" si="2"/>
        <v>93408.41</v>
      </c>
      <c r="G45" s="6">
        <f>ROUND(G$2*$D45,2)</f>
        <v>0</v>
      </c>
      <c r="H45" s="6">
        <f t="shared" si="5"/>
        <v>0</v>
      </c>
      <c r="I45" s="6">
        <f t="shared" si="5"/>
        <v>0</v>
      </c>
      <c r="J45" s="6">
        <f t="shared" si="5"/>
        <v>0</v>
      </c>
      <c r="K45" s="30">
        <f t="shared" si="5"/>
        <v>0</v>
      </c>
      <c r="L45" s="6">
        <f t="shared" si="3"/>
        <v>93408.41</v>
      </c>
      <c r="M45" s="30">
        <f t="shared" si="4"/>
        <v>64729.433843849052</v>
      </c>
      <c r="N45" s="25"/>
    </row>
    <row r="46" spans="1:14" x14ac:dyDescent="0.25">
      <c r="A46" s="100" t="s">
        <v>280</v>
      </c>
      <c r="B46" s="100" t="s">
        <v>889</v>
      </c>
      <c r="C46" s="101">
        <v>161765</v>
      </c>
      <c r="D46" s="102">
        <v>2.8073259640990621E-2</v>
      </c>
      <c r="E46" s="103">
        <f t="shared" si="1"/>
        <v>926417.56815269054</v>
      </c>
      <c r="F46" s="116">
        <f t="shared" si="2"/>
        <v>547213.68000000005</v>
      </c>
      <c r="G46" s="6">
        <f>ROUND(G$2*$D46,2)</f>
        <v>0</v>
      </c>
      <c r="H46" s="6">
        <f t="shared" si="5"/>
        <v>0</v>
      </c>
      <c r="I46" s="6">
        <f t="shared" si="5"/>
        <v>0</v>
      </c>
      <c r="J46" s="6">
        <f t="shared" si="5"/>
        <v>0</v>
      </c>
      <c r="K46" s="30">
        <f t="shared" si="5"/>
        <v>0</v>
      </c>
      <c r="L46" s="6">
        <f t="shared" si="3"/>
        <v>547213.68000000005</v>
      </c>
      <c r="M46" s="30">
        <f t="shared" si="4"/>
        <v>379203.88815269049</v>
      </c>
      <c r="N46" s="25"/>
    </row>
    <row r="47" spans="1:14" x14ac:dyDescent="0.25">
      <c r="A47" s="100" t="s">
        <v>289</v>
      </c>
      <c r="B47" s="100" t="s">
        <v>897</v>
      </c>
      <c r="C47" s="101">
        <v>36282</v>
      </c>
      <c r="D47" s="102">
        <v>6.296504227085103E-3</v>
      </c>
      <c r="E47" s="103">
        <f t="shared" si="1"/>
        <v>207784.63949380841</v>
      </c>
      <c r="F47" s="116">
        <f t="shared" si="2"/>
        <v>122733.64</v>
      </c>
      <c r="G47" s="6">
        <f>ROUND(G$2*$D47,2)</f>
        <v>0</v>
      </c>
      <c r="H47" s="6">
        <f t="shared" si="5"/>
        <v>0</v>
      </c>
      <c r="I47" s="6">
        <f t="shared" si="5"/>
        <v>0</v>
      </c>
      <c r="J47" s="6">
        <f t="shared" si="5"/>
        <v>0</v>
      </c>
      <c r="K47" s="30">
        <f t="shared" si="5"/>
        <v>0</v>
      </c>
      <c r="L47" s="6">
        <f t="shared" si="3"/>
        <v>122733.64</v>
      </c>
      <c r="M47" s="30">
        <f t="shared" si="4"/>
        <v>85050.999493808413</v>
      </c>
      <c r="N47" s="25"/>
    </row>
    <row r="48" spans="1:14" x14ac:dyDescent="0.25">
      <c r="A48" s="100" t="s">
        <v>299</v>
      </c>
      <c r="B48" s="100" t="s">
        <v>907</v>
      </c>
      <c r="C48" s="101">
        <v>80240</v>
      </c>
      <c r="D48" s="102">
        <v>1.3925128140160649E-2</v>
      </c>
      <c r="E48" s="103">
        <f t="shared" si="1"/>
        <v>459529.22862530139</v>
      </c>
      <c r="F48" s="116">
        <f t="shared" si="2"/>
        <v>271433.40999999997</v>
      </c>
      <c r="G48" s="6">
        <f>ROUND(G$2*$D48,2)</f>
        <v>0</v>
      </c>
      <c r="H48" s="6">
        <f t="shared" si="5"/>
        <v>0</v>
      </c>
      <c r="I48" s="6">
        <f t="shared" si="5"/>
        <v>0</v>
      </c>
      <c r="J48" s="6">
        <f t="shared" si="5"/>
        <v>0</v>
      </c>
      <c r="K48" s="30">
        <f t="shared" si="5"/>
        <v>0</v>
      </c>
      <c r="L48" s="6">
        <f t="shared" si="3"/>
        <v>271433.40999999997</v>
      </c>
      <c r="M48" s="30">
        <f t="shared" si="4"/>
        <v>188095.81862530141</v>
      </c>
      <c r="N48" s="25"/>
    </row>
    <row r="49" spans="1:14" x14ac:dyDescent="0.25">
      <c r="A49" s="100" t="s">
        <v>313</v>
      </c>
      <c r="B49" s="100" t="s">
        <v>1233</v>
      </c>
      <c r="C49" s="101">
        <v>40446</v>
      </c>
      <c r="D49" s="102">
        <v>7.0191392417365108E-3</v>
      </c>
      <c r="E49" s="103">
        <f t="shared" si="1"/>
        <v>231631.59497730486</v>
      </c>
      <c r="F49" s="116">
        <f t="shared" si="2"/>
        <v>136819.49</v>
      </c>
      <c r="G49" s="6">
        <f>ROUND(G$2*$D49,2)</f>
        <v>0</v>
      </c>
      <c r="H49" s="6">
        <f t="shared" si="5"/>
        <v>0</v>
      </c>
      <c r="I49" s="6">
        <f t="shared" si="5"/>
        <v>0</v>
      </c>
      <c r="J49" s="6">
        <f t="shared" si="5"/>
        <v>0</v>
      </c>
      <c r="K49" s="30">
        <f t="shared" si="5"/>
        <v>0</v>
      </c>
      <c r="L49" s="6">
        <f t="shared" si="3"/>
        <v>136819.49</v>
      </c>
      <c r="M49" s="30">
        <f t="shared" si="4"/>
        <v>94812.104977304873</v>
      </c>
      <c r="N49" s="25"/>
    </row>
    <row r="50" spans="1:14" x14ac:dyDescent="0.25">
      <c r="A50" s="100" t="s">
        <v>318</v>
      </c>
      <c r="B50" s="100" t="s">
        <v>925</v>
      </c>
      <c r="C50" s="101">
        <v>0</v>
      </c>
      <c r="D50" s="102">
        <v>0</v>
      </c>
      <c r="E50" s="103">
        <f t="shared" si="1"/>
        <v>0</v>
      </c>
      <c r="F50" s="116">
        <f t="shared" si="2"/>
        <v>0</v>
      </c>
      <c r="G50" s="6">
        <f>ROUND(G$2*$D50,2)</f>
        <v>0</v>
      </c>
      <c r="H50" s="6">
        <f t="shared" si="5"/>
        <v>0</v>
      </c>
      <c r="I50" s="6">
        <f t="shared" si="5"/>
        <v>0</v>
      </c>
      <c r="J50" s="6">
        <f t="shared" si="5"/>
        <v>0</v>
      </c>
      <c r="K50" s="30">
        <f t="shared" si="5"/>
        <v>0</v>
      </c>
      <c r="L50" s="6">
        <f t="shared" si="3"/>
        <v>0</v>
      </c>
      <c r="M50" s="30">
        <f t="shared" si="4"/>
        <v>0</v>
      </c>
      <c r="N50" s="25"/>
    </row>
    <row r="51" spans="1:14" x14ac:dyDescent="0.25">
      <c r="A51" s="100" t="s">
        <v>319</v>
      </c>
      <c r="B51" s="100" t="s">
        <v>1234</v>
      </c>
      <c r="C51" s="101">
        <v>0</v>
      </c>
      <c r="D51" s="102">
        <v>0</v>
      </c>
      <c r="E51" s="103">
        <f t="shared" si="1"/>
        <v>0</v>
      </c>
      <c r="F51" s="116">
        <f t="shared" si="2"/>
        <v>0</v>
      </c>
      <c r="G51" s="6">
        <f>ROUND(G$2*$D51,2)</f>
        <v>0</v>
      </c>
      <c r="H51" s="6">
        <f t="shared" si="5"/>
        <v>0</v>
      </c>
      <c r="I51" s="6">
        <f t="shared" si="5"/>
        <v>0</v>
      </c>
      <c r="J51" s="6">
        <f t="shared" si="5"/>
        <v>0</v>
      </c>
      <c r="K51" s="30">
        <f t="shared" si="5"/>
        <v>0</v>
      </c>
      <c r="L51" s="6">
        <f t="shared" si="3"/>
        <v>0</v>
      </c>
      <c r="M51" s="30">
        <f t="shared" si="4"/>
        <v>0</v>
      </c>
      <c r="N51" s="25"/>
    </row>
    <row r="52" spans="1:14" x14ac:dyDescent="0.25">
      <c r="A52" s="100" t="s">
        <v>320</v>
      </c>
      <c r="B52" s="100" t="s">
        <v>926</v>
      </c>
      <c r="C52" s="101">
        <v>45011</v>
      </c>
      <c r="D52" s="102">
        <v>7.8113651883944535E-3</v>
      </c>
      <c r="E52" s="103">
        <f t="shared" si="1"/>
        <v>257775.05121701697</v>
      </c>
      <c r="F52" s="116">
        <f t="shared" si="2"/>
        <v>152261.82999999999</v>
      </c>
      <c r="G52" s="6">
        <f>ROUND(G$2*$D52,2)</f>
        <v>0</v>
      </c>
      <c r="H52" s="6">
        <f t="shared" si="5"/>
        <v>0</v>
      </c>
      <c r="I52" s="6">
        <f t="shared" si="5"/>
        <v>0</v>
      </c>
      <c r="J52" s="6">
        <f t="shared" si="5"/>
        <v>0</v>
      </c>
      <c r="K52" s="30">
        <f t="shared" si="5"/>
        <v>0</v>
      </c>
      <c r="L52" s="6">
        <f t="shared" si="3"/>
        <v>152261.82999999999</v>
      </c>
      <c r="M52" s="30">
        <f t="shared" si="4"/>
        <v>105513.22121701698</v>
      </c>
      <c r="N52" s="25"/>
    </row>
    <row r="53" spans="1:14" x14ac:dyDescent="0.25">
      <c r="A53" s="100" t="s">
        <v>324</v>
      </c>
      <c r="B53" s="100" t="s">
        <v>930</v>
      </c>
      <c r="C53" s="101">
        <v>130129</v>
      </c>
      <c r="D53" s="102">
        <v>2.2583038381741839E-2</v>
      </c>
      <c r="E53" s="103">
        <f t="shared" si="1"/>
        <v>745240.26659748075</v>
      </c>
      <c r="F53" s="116">
        <f t="shared" si="2"/>
        <v>440196.39</v>
      </c>
      <c r="G53" s="6">
        <f>ROUND(G$2*$D53,2)</f>
        <v>0</v>
      </c>
      <c r="H53" s="6">
        <f t="shared" si="5"/>
        <v>0</v>
      </c>
      <c r="I53" s="6">
        <f t="shared" si="5"/>
        <v>0</v>
      </c>
      <c r="J53" s="6">
        <f t="shared" si="5"/>
        <v>0</v>
      </c>
      <c r="K53" s="30">
        <f t="shared" si="5"/>
        <v>0</v>
      </c>
      <c r="L53" s="6">
        <f t="shared" si="3"/>
        <v>440196.39</v>
      </c>
      <c r="M53" s="30">
        <f t="shared" si="4"/>
        <v>305043.87659748073</v>
      </c>
      <c r="N53" s="25"/>
    </row>
    <row r="54" spans="1:14" x14ac:dyDescent="0.25">
      <c r="A54" s="100" t="s">
        <v>340</v>
      </c>
      <c r="B54" s="100" t="s">
        <v>945</v>
      </c>
      <c r="C54" s="101">
        <v>977203</v>
      </c>
      <c r="D54" s="102">
        <v>0.16958720082190187</v>
      </c>
      <c r="E54" s="103">
        <f t="shared" si="1"/>
        <v>5596377.6271227617</v>
      </c>
      <c r="F54" s="116">
        <f t="shared" si="2"/>
        <v>3305652.35</v>
      </c>
      <c r="G54" s="6">
        <f>ROUND(G$2*$D54,2)</f>
        <v>0</v>
      </c>
      <c r="H54" s="6">
        <f t="shared" si="5"/>
        <v>0</v>
      </c>
      <c r="I54" s="6">
        <f t="shared" si="5"/>
        <v>0</v>
      </c>
      <c r="J54" s="6">
        <f t="shared" si="5"/>
        <v>0</v>
      </c>
      <c r="K54" s="30">
        <f t="shared" si="5"/>
        <v>0</v>
      </c>
      <c r="L54" s="6">
        <f t="shared" si="3"/>
        <v>3305652.35</v>
      </c>
      <c r="M54" s="30">
        <f t="shared" si="4"/>
        <v>2290725.2771227616</v>
      </c>
      <c r="N54" s="25"/>
    </row>
    <row r="55" spans="1:14" x14ac:dyDescent="0.25">
      <c r="A55" s="100" t="s">
        <v>355</v>
      </c>
      <c r="B55" s="100" t="s">
        <v>959</v>
      </c>
      <c r="C55" s="101">
        <v>46095</v>
      </c>
      <c r="D55" s="102">
        <v>7.9994863113248393E-3</v>
      </c>
      <c r="E55" s="103">
        <f t="shared" si="1"/>
        <v>263983.04827371967</v>
      </c>
      <c r="F55" s="116">
        <f t="shared" si="2"/>
        <v>155928.75</v>
      </c>
      <c r="G55" s="6">
        <f>ROUND(G$2*$D55,2)</f>
        <v>0</v>
      </c>
      <c r="H55" s="6">
        <f t="shared" si="5"/>
        <v>0</v>
      </c>
      <c r="I55" s="6">
        <f t="shared" si="5"/>
        <v>0</v>
      </c>
      <c r="J55" s="6">
        <f t="shared" si="5"/>
        <v>0</v>
      </c>
      <c r="K55" s="30">
        <f t="shared" si="5"/>
        <v>0</v>
      </c>
      <c r="L55" s="6">
        <f t="shared" si="3"/>
        <v>155928.75</v>
      </c>
      <c r="M55" s="30">
        <f t="shared" si="4"/>
        <v>108054.29827371967</v>
      </c>
      <c r="N55" s="25"/>
    </row>
    <row r="56" spans="1:14" x14ac:dyDescent="0.25">
      <c r="A56" s="100" t="s">
        <v>362</v>
      </c>
      <c r="B56" s="100" t="s">
        <v>966</v>
      </c>
      <c r="C56" s="101">
        <v>9812</v>
      </c>
      <c r="D56" s="102">
        <v>1.7028085407683985E-3</v>
      </c>
      <c r="E56" s="103">
        <f t="shared" si="1"/>
        <v>56192.681845357147</v>
      </c>
      <c r="F56" s="116">
        <f t="shared" si="2"/>
        <v>33191.730000000003</v>
      </c>
      <c r="G56" s="6">
        <f>ROUND(G$2*$D56,2)</f>
        <v>0</v>
      </c>
      <c r="H56" s="6">
        <f t="shared" si="5"/>
        <v>0</v>
      </c>
      <c r="I56" s="6">
        <f t="shared" si="5"/>
        <v>0</v>
      </c>
      <c r="J56" s="6">
        <f t="shared" si="5"/>
        <v>0</v>
      </c>
      <c r="K56" s="30">
        <f t="shared" si="5"/>
        <v>0</v>
      </c>
      <c r="L56" s="6">
        <f t="shared" si="3"/>
        <v>33191.730000000003</v>
      </c>
      <c r="M56" s="30">
        <f t="shared" si="4"/>
        <v>23000.951845357144</v>
      </c>
      <c r="N56" s="25"/>
    </row>
    <row r="57" spans="1:14" x14ac:dyDescent="0.25">
      <c r="A57" s="100" t="s">
        <v>366</v>
      </c>
      <c r="B57" s="100" t="s">
        <v>970</v>
      </c>
      <c r="C57" s="101">
        <v>35962</v>
      </c>
      <c r="D57" s="102">
        <v>6.2409703162569453E-3</v>
      </c>
      <c r="E57" s="103">
        <f t="shared" si="1"/>
        <v>205952.02043647919</v>
      </c>
      <c r="F57" s="116">
        <f t="shared" si="2"/>
        <v>121651.15</v>
      </c>
      <c r="G57" s="6">
        <f>ROUND(G$2*$D57,2)</f>
        <v>0</v>
      </c>
      <c r="H57" s="6">
        <f t="shared" si="5"/>
        <v>0</v>
      </c>
      <c r="I57" s="6">
        <f t="shared" si="5"/>
        <v>0</v>
      </c>
      <c r="J57" s="6">
        <f t="shared" si="5"/>
        <v>0</v>
      </c>
      <c r="K57" s="30">
        <f t="shared" si="5"/>
        <v>0</v>
      </c>
      <c r="L57" s="6">
        <f t="shared" si="3"/>
        <v>121651.15</v>
      </c>
      <c r="M57" s="30">
        <f t="shared" si="4"/>
        <v>84300.870436479192</v>
      </c>
      <c r="N57" s="25"/>
    </row>
    <row r="58" spans="1:14" x14ac:dyDescent="0.25">
      <c r="A58" s="100" t="s">
        <v>373</v>
      </c>
      <c r="B58" s="100" t="s">
        <v>976</v>
      </c>
      <c r="C58" s="101">
        <v>139718</v>
      </c>
      <c r="D58" s="102">
        <v>2.4247146728401864E-2</v>
      </c>
      <c r="E58" s="103">
        <f t="shared" si="1"/>
        <v>800155.84203726146</v>
      </c>
      <c r="F58" s="116">
        <f t="shared" si="2"/>
        <v>472633.77</v>
      </c>
      <c r="G58" s="6">
        <f>ROUND(G$2*$D58,2)</f>
        <v>0</v>
      </c>
      <c r="H58" s="6">
        <f t="shared" si="5"/>
        <v>0</v>
      </c>
      <c r="I58" s="6">
        <f t="shared" si="5"/>
        <v>0</v>
      </c>
      <c r="J58" s="6">
        <f t="shared" si="5"/>
        <v>0</v>
      </c>
      <c r="K58" s="30">
        <f t="shared" si="5"/>
        <v>0</v>
      </c>
      <c r="L58" s="6">
        <f t="shared" si="3"/>
        <v>472633.77</v>
      </c>
      <c r="M58" s="30">
        <f t="shared" si="4"/>
        <v>327522.07203726145</v>
      </c>
      <c r="N58" s="25"/>
    </row>
    <row r="59" spans="1:14" x14ac:dyDescent="0.25">
      <c r="A59" s="100" t="s">
        <v>377</v>
      </c>
      <c r="B59" s="100" t="s">
        <v>980</v>
      </c>
      <c r="C59" s="101">
        <v>37936</v>
      </c>
      <c r="D59" s="102">
        <v>6.5835451286781451E-3</v>
      </c>
      <c r="E59" s="103">
        <f t="shared" si="1"/>
        <v>217256.9892463788</v>
      </c>
      <c r="F59" s="116">
        <f t="shared" si="2"/>
        <v>128328.74</v>
      </c>
      <c r="G59" s="6">
        <f>ROUND(G$2*$D59,2)</f>
        <v>0</v>
      </c>
      <c r="H59" s="6">
        <f t="shared" si="5"/>
        <v>0</v>
      </c>
      <c r="I59" s="6">
        <f t="shared" si="5"/>
        <v>0</v>
      </c>
      <c r="J59" s="6">
        <f t="shared" si="5"/>
        <v>0</v>
      </c>
      <c r="K59" s="30">
        <f t="shared" si="5"/>
        <v>0</v>
      </c>
      <c r="L59" s="6">
        <f t="shared" si="3"/>
        <v>128328.74</v>
      </c>
      <c r="M59" s="30">
        <f t="shared" si="4"/>
        <v>88928.249246378793</v>
      </c>
      <c r="N59" s="25"/>
    </row>
    <row r="60" spans="1:14" x14ac:dyDescent="0.25">
      <c r="A60" s="100" t="s">
        <v>389</v>
      </c>
      <c r="B60" s="100" t="s">
        <v>992</v>
      </c>
      <c r="C60" s="101">
        <v>71780</v>
      </c>
      <c r="D60" s="102">
        <v>1.245695037264122E-2</v>
      </c>
      <c r="E60" s="103">
        <f t="shared" si="1"/>
        <v>411079.36229716026</v>
      </c>
      <c r="F60" s="116">
        <f t="shared" si="2"/>
        <v>242815.18</v>
      </c>
      <c r="G60" s="6">
        <f>ROUND(G$2*$D60,2)</f>
        <v>0</v>
      </c>
      <c r="H60" s="6">
        <f t="shared" si="5"/>
        <v>0</v>
      </c>
      <c r="I60" s="6">
        <f t="shared" si="5"/>
        <v>0</v>
      </c>
      <c r="J60" s="6">
        <f t="shared" si="5"/>
        <v>0</v>
      </c>
      <c r="K60" s="30">
        <f t="shared" si="5"/>
        <v>0</v>
      </c>
      <c r="L60" s="6">
        <f t="shared" si="3"/>
        <v>242815.18</v>
      </c>
      <c r="M60" s="30">
        <f t="shared" si="4"/>
        <v>168264.18229716027</v>
      </c>
      <c r="N60" s="25"/>
    </row>
    <row r="61" spans="1:14" x14ac:dyDescent="0.25">
      <c r="A61" s="100" t="s">
        <v>397</v>
      </c>
      <c r="B61" s="100" t="s">
        <v>1000</v>
      </c>
      <c r="C61" s="101">
        <v>13830</v>
      </c>
      <c r="D61" s="102">
        <v>2.4001062086044587E-3</v>
      </c>
      <c r="E61" s="103">
        <f t="shared" si="1"/>
        <v>79203.504883947142</v>
      </c>
      <c r="F61" s="116">
        <f t="shared" si="2"/>
        <v>46783.7</v>
      </c>
      <c r="G61" s="6">
        <f>ROUND(G$2*$D61,2)</f>
        <v>0</v>
      </c>
      <c r="H61" s="6">
        <f t="shared" si="5"/>
        <v>0</v>
      </c>
      <c r="I61" s="6">
        <f t="shared" si="5"/>
        <v>0</v>
      </c>
      <c r="J61" s="6">
        <f t="shared" si="5"/>
        <v>0</v>
      </c>
      <c r="K61" s="30">
        <f t="shared" si="5"/>
        <v>0</v>
      </c>
      <c r="L61" s="6">
        <f t="shared" si="3"/>
        <v>46783.7</v>
      </c>
      <c r="M61" s="30">
        <f t="shared" si="4"/>
        <v>32419.804883947145</v>
      </c>
      <c r="N61" s="25"/>
    </row>
    <row r="62" spans="1:14" x14ac:dyDescent="0.25">
      <c r="A62" s="100" t="s">
        <v>403</v>
      </c>
      <c r="B62" s="100" t="s">
        <v>1006</v>
      </c>
      <c r="C62" s="101">
        <v>47457</v>
      </c>
      <c r="D62" s="102">
        <v>8.235852519287188E-3</v>
      </c>
      <c r="E62" s="103">
        <f t="shared" si="1"/>
        <v>271783.1331364772</v>
      </c>
      <c r="F62" s="116">
        <f t="shared" si="2"/>
        <v>160536.07999999999</v>
      </c>
      <c r="G62" s="6">
        <f>ROUND(G$2*$D62,2)</f>
        <v>0</v>
      </c>
      <c r="H62" s="6">
        <f t="shared" si="5"/>
        <v>0</v>
      </c>
      <c r="I62" s="6">
        <f t="shared" si="5"/>
        <v>0</v>
      </c>
      <c r="J62" s="6">
        <f t="shared" si="5"/>
        <v>0</v>
      </c>
      <c r="K62" s="30">
        <f t="shared" si="5"/>
        <v>0</v>
      </c>
      <c r="L62" s="6">
        <f t="shared" si="3"/>
        <v>160536.07999999999</v>
      </c>
      <c r="M62" s="30">
        <f t="shared" si="4"/>
        <v>111247.05313647722</v>
      </c>
      <c r="N62" s="25"/>
    </row>
    <row r="63" spans="1:14" x14ac:dyDescent="0.25">
      <c r="A63" s="100" t="s">
        <v>410</v>
      </c>
      <c r="B63" s="100" t="s">
        <v>1013</v>
      </c>
      <c r="C63" s="101">
        <v>0</v>
      </c>
      <c r="D63" s="102">
        <v>0</v>
      </c>
      <c r="E63" s="103">
        <f t="shared" si="1"/>
        <v>0</v>
      </c>
      <c r="F63" s="116">
        <f t="shared" si="2"/>
        <v>0</v>
      </c>
      <c r="G63" s="6">
        <f>ROUND(G$2*$D63,2)</f>
        <v>0</v>
      </c>
      <c r="H63" s="6">
        <f t="shared" si="5"/>
        <v>0</v>
      </c>
      <c r="I63" s="6">
        <f t="shared" si="5"/>
        <v>0</v>
      </c>
      <c r="J63" s="6">
        <f t="shared" si="5"/>
        <v>0</v>
      </c>
      <c r="K63" s="30">
        <f t="shared" si="5"/>
        <v>0</v>
      </c>
      <c r="L63" s="6">
        <f t="shared" si="3"/>
        <v>0</v>
      </c>
      <c r="M63" s="30">
        <f t="shared" si="4"/>
        <v>0</v>
      </c>
      <c r="N63" s="25"/>
    </row>
    <row r="64" spans="1:14" x14ac:dyDescent="0.25">
      <c r="A64" s="100" t="s">
        <v>411</v>
      </c>
      <c r="B64" s="100" t="s">
        <v>1014</v>
      </c>
      <c r="C64" s="101">
        <v>0</v>
      </c>
      <c r="D64" s="102">
        <v>0</v>
      </c>
      <c r="E64" s="103">
        <f t="shared" si="1"/>
        <v>0</v>
      </c>
      <c r="F64" s="116">
        <f t="shared" si="2"/>
        <v>0</v>
      </c>
      <c r="G64" s="6">
        <f>ROUND(G$2*$D64,2)</f>
        <v>0</v>
      </c>
      <c r="H64" s="6">
        <f t="shared" si="5"/>
        <v>0</v>
      </c>
      <c r="I64" s="6">
        <f t="shared" si="5"/>
        <v>0</v>
      </c>
      <c r="J64" s="6">
        <f t="shared" si="5"/>
        <v>0</v>
      </c>
      <c r="K64" s="30">
        <f t="shared" si="5"/>
        <v>0</v>
      </c>
      <c r="L64" s="6">
        <f t="shared" si="3"/>
        <v>0</v>
      </c>
      <c r="M64" s="30">
        <f t="shared" si="4"/>
        <v>0</v>
      </c>
      <c r="N64" s="25"/>
    </row>
    <row r="65" spans="1:14" x14ac:dyDescent="0.25">
      <c r="A65" s="100" t="s">
        <v>412</v>
      </c>
      <c r="B65" s="100" t="s">
        <v>1015</v>
      </c>
      <c r="C65" s="101">
        <v>21321</v>
      </c>
      <c r="D65" s="102">
        <v>3.7001203523973729E-3</v>
      </c>
      <c r="E65" s="103">
        <f t="shared" si="1"/>
        <v>122103.97162911331</v>
      </c>
      <c r="F65" s="116">
        <f t="shared" si="2"/>
        <v>72124.03</v>
      </c>
      <c r="G65" s="6">
        <f>ROUND(G$2*$D65,2)</f>
        <v>0</v>
      </c>
      <c r="H65" s="6">
        <f t="shared" si="5"/>
        <v>0</v>
      </c>
      <c r="I65" s="6">
        <f t="shared" si="5"/>
        <v>0</v>
      </c>
      <c r="J65" s="6">
        <f t="shared" si="5"/>
        <v>0</v>
      </c>
      <c r="K65" s="30">
        <f t="shared" si="5"/>
        <v>0</v>
      </c>
      <c r="L65" s="6">
        <f t="shared" si="3"/>
        <v>72124.03</v>
      </c>
      <c r="M65" s="30">
        <f t="shared" si="4"/>
        <v>49979.941629113309</v>
      </c>
      <c r="N65" s="25"/>
    </row>
    <row r="66" spans="1:14" x14ac:dyDescent="0.25">
      <c r="A66" s="100" t="s">
        <v>415</v>
      </c>
      <c r="B66" s="100" t="s">
        <v>1018</v>
      </c>
      <c r="C66" s="101">
        <v>16156</v>
      </c>
      <c r="D66" s="102">
        <v>2.803768322936633E-3</v>
      </c>
      <c r="E66" s="103">
        <f t="shared" si="1"/>
        <v>92524.354656908894</v>
      </c>
      <c r="F66" s="116">
        <f t="shared" si="2"/>
        <v>54652.02</v>
      </c>
      <c r="G66" s="6">
        <f>ROUND(G$2*$D66,2)</f>
        <v>0</v>
      </c>
      <c r="H66" s="6">
        <f t="shared" si="5"/>
        <v>0</v>
      </c>
      <c r="I66" s="6">
        <f t="shared" si="5"/>
        <v>0</v>
      </c>
      <c r="J66" s="6">
        <f t="shared" si="5"/>
        <v>0</v>
      </c>
      <c r="K66" s="30">
        <f t="shared" si="5"/>
        <v>0</v>
      </c>
      <c r="L66" s="6">
        <f t="shared" si="3"/>
        <v>54652.02</v>
      </c>
      <c r="M66" s="30">
        <f t="shared" si="4"/>
        <v>37872.334656908897</v>
      </c>
      <c r="N66" s="25"/>
    </row>
    <row r="67" spans="1:14" x14ac:dyDescent="0.25">
      <c r="A67" s="100" t="s">
        <v>422</v>
      </c>
      <c r="B67" s="100" t="s">
        <v>1025</v>
      </c>
      <c r="C67" s="101">
        <v>19170</v>
      </c>
      <c r="D67" s="102">
        <v>3.3268283455493474E-3</v>
      </c>
      <c r="E67" s="103">
        <f t="shared" si="1"/>
        <v>109785.33540312847</v>
      </c>
      <c r="F67" s="116">
        <f t="shared" si="2"/>
        <v>64847.69</v>
      </c>
      <c r="G67" s="6">
        <f>ROUND(G$2*$D67,2)</f>
        <v>0</v>
      </c>
      <c r="H67" s="6">
        <f t="shared" si="5"/>
        <v>0</v>
      </c>
      <c r="I67" s="6">
        <f t="shared" si="5"/>
        <v>0</v>
      </c>
      <c r="J67" s="6">
        <f t="shared" si="5"/>
        <v>0</v>
      </c>
      <c r="K67" s="30">
        <f t="shared" si="5"/>
        <v>0</v>
      </c>
      <c r="L67" s="6">
        <f t="shared" si="3"/>
        <v>64847.69</v>
      </c>
      <c r="M67" s="30">
        <f t="shared" si="4"/>
        <v>44937.645403128467</v>
      </c>
      <c r="N67" s="25"/>
    </row>
    <row r="68" spans="1:14" x14ac:dyDescent="0.25">
      <c r="A68" s="100" t="s">
        <v>426</v>
      </c>
      <c r="B68" s="100" t="s">
        <v>1029</v>
      </c>
      <c r="C68" s="101">
        <v>12250</v>
      </c>
      <c r="D68" s="102">
        <v>2.1259075238904282E-3</v>
      </c>
      <c r="E68" s="103">
        <f t="shared" si="1"/>
        <v>70154.948288384126</v>
      </c>
      <c r="F68" s="116">
        <f t="shared" si="2"/>
        <v>41438.92</v>
      </c>
      <c r="G68" s="6">
        <f>ROUND(G$2*$D68,2)</f>
        <v>0</v>
      </c>
      <c r="H68" s="6">
        <f t="shared" si="5"/>
        <v>0</v>
      </c>
      <c r="I68" s="6">
        <f t="shared" si="5"/>
        <v>0</v>
      </c>
      <c r="J68" s="6">
        <f t="shared" si="5"/>
        <v>0</v>
      </c>
      <c r="K68" s="30">
        <f t="shared" si="5"/>
        <v>0</v>
      </c>
      <c r="L68" s="6">
        <f t="shared" si="3"/>
        <v>41438.92</v>
      </c>
      <c r="M68" s="30">
        <f t="shared" si="4"/>
        <v>28716.028288384128</v>
      </c>
      <c r="N68" s="25"/>
    </row>
    <row r="69" spans="1:14" x14ac:dyDescent="0.25">
      <c r="A69" s="100" t="s">
        <v>430</v>
      </c>
      <c r="B69" s="100" t="s">
        <v>1033</v>
      </c>
      <c r="C69" s="101">
        <v>173215</v>
      </c>
      <c r="D69" s="102">
        <v>3.0060332387810654E-2</v>
      </c>
      <c r="E69" s="103">
        <f t="shared" si="1"/>
        <v>991990.96879775159</v>
      </c>
      <c r="F69" s="116">
        <f t="shared" si="2"/>
        <v>585946.39</v>
      </c>
      <c r="G69" s="6">
        <f>ROUND(G$2*$D69,2)</f>
        <v>0</v>
      </c>
      <c r="H69" s="6">
        <f t="shared" si="5"/>
        <v>0</v>
      </c>
      <c r="I69" s="6">
        <f t="shared" si="5"/>
        <v>0</v>
      </c>
      <c r="J69" s="6">
        <f t="shared" si="5"/>
        <v>0</v>
      </c>
      <c r="K69" s="30">
        <f t="shared" si="5"/>
        <v>0</v>
      </c>
      <c r="L69" s="6">
        <f t="shared" si="3"/>
        <v>585946.39</v>
      </c>
      <c r="M69" s="30">
        <f t="shared" si="4"/>
        <v>406044.57879775157</v>
      </c>
      <c r="N69" s="25"/>
    </row>
    <row r="70" spans="1:14" x14ac:dyDescent="0.25">
      <c r="A70" s="100" t="s">
        <v>442</v>
      </c>
      <c r="B70" s="100" t="s">
        <v>1045</v>
      </c>
      <c r="C70" s="101">
        <v>25222</v>
      </c>
      <c r="D70" s="102">
        <v>4.3771134340868881E-3</v>
      </c>
      <c r="E70" s="103">
        <f t="shared" si="1"/>
        <v>144444.7433248673</v>
      </c>
      <c r="F70" s="116">
        <f t="shared" si="2"/>
        <v>85320.21</v>
      </c>
      <c r="G70" s="6">
        <f>ROUND(G$2*$D70,2)</f>
        <v>0</v>
      </c>
      <c r="H70" s="6">
        <f t="shared" si="5"/>
        <v>0</v>
      </c>
      <c r="I70" s="6">
        <f t="shared" si="5"/>
        <v>0</v>
      </c>
      <c r="J70" s="6">
        <f t="shared" si="5"/>
        <v>0</v>
      </c>
      <c r="K70" s="30">
        <f t="shared" si="5"/>
        <v>0</v>
      </c>
      <c r="L70" s="6">
        <f t="shared" si="3"/>
        <v>85320.21</v>
      </c>
      <c r="M70" s="30">
        <f t="shared" si="4"/>
        <v>59124.533324867298</v>
      </c>
      <c r="N70" s="25"/>
    </row>
    <row r="71" spans="1:14" x14ac:dyDescent="0.25">
      <c r="A71" s="100" t="s">
        <v>448</v>
      </c>
      <c r="B71" s="100" t="s">
        <v>1051</v>
      </c>
      <c r="C71" s="101">
        <v>12514</v>
      </c>
      <c r="D71" s="102">
        <v>2.1717230003236586E-3</v>
      </c>
      <c r="E71" s="103">
        <f t="shared" ref="E71:E97" si="6">$E$2*D71</f>
        <v>71666.859010680739</v>
      </c>
      <c r="F71" s="116">
        <f t="shared" ref="F71:F97" si="7">ROUND($F$2*D71,2)</f>
        <v>42331.98</v>
      </c>
      <c r="G71" s="6">
        <f>ROUND(G$2*$D71,2)</f>
        <v>0</v>
      </c>
      <c r="H71" s="6">
        <f t="shared" si="5"/>
        <v>0</v>
      </c>
      <c r="I71" s="6">
        <f t="shared" si="5"/>
        <v>0</v>
      </c>
      <c r="J71" s="6">
        <f t="shared" si="5"/>
        <v>0</v>
      </c>
      <c r="K71" s="30">
        <f t="shared" si="5"/>
        <v>0</v>
      </c>
      <c r="L71" s="6">
        <f t="shared" ref="L71:L97" si="8">SUM(F71:K71)</f>
        <v>42331.98</v>
      </c>
      <c r="M71" s="30">
        <f t="shared" ref="M71:M97" si="9">+E71-L71</f>
        <v>29334.879010680736</v>
      </c>
      <c r="N71" s="25"/>
    </row>
    <row r="72" spans="1:14" x14ac:dyDescent="0.25">
      <c r="A72" s="100" t="s">
        <v>453</v>
      </c>
      <c r="B72" s="100" t="s">
        <v>1056</v>
      </c>
      <c r="C72" s="101">
        <v>36726</v>
      </c>
      <c r="D72" s="102">
        <v>6.3735575283591726E-3</v>
      </c>
      <c r="E72" s="103">
        <f t="shared" si="6"/>
        <v>210327.39843585269</v>
      </c>
      <c r="F72" s="116">
        <f t="shared" si="7"/>
        <v>124235.59</v>
      </c>
      <c r="G72" s="6">
        <f>ROUND(G$2*$D72,2)</f>
        <v>0</v>
      </c>
      <c r="H72" s="6">
        <f t="shared" si="5"/>
        <v>0</v>
      </c>
      <c r="I72" s="6">
        <f t="shared" si="5"/>
        <v>0</v>
      </c>
      <c r="J72" s="6">
        <f t="shared" si="5"/>
        <v>0</v>
      </c>
      <c r="K72" s="30">
        <f t="shared" si="5"/>
        <v>0</v>
      </c>
      <c r="L72" s="6">
        <f t="shared" si="8"/>
        <v>124235.59</v>
      </c>
      <c r="M72" s="30">
        <f t="shared" si="9"/>
        <v>86091.808435852698</v>
      </c>
      <c r="N72" s="25"/>
    </row>
    <row r="73" spans="1:14" x14ac:dyDescent="0.25">
      <c r="A73" s="100" t="s">
        <v>460</v>
      </c>
      <c r="B73" s="100" t="s">
        <v>1063</v>
      </c>
      <c r="C73" s="101">
        <v>24502</v>
      </c>
      <c r="D73" s="102">
        <v>4.2521621347235321E-3</v>
      </c>
      <c r="E73" s="103">
        <f t="shared" si="6"/>
        <v>140321.35044587657</v>
      </c>
      <c r="F73" s="116">
        <f t="shared" si="7"/>
        <v>82884.61</v>
      </c>
      <c r="G73" s="6">
        <f>ROUND(G$2*$D73,2)</f>
        <v>0</v>
      </c>
      <c r="H73" s="6">
        <f t="shared" ref="H73:K97" si="10">ROUND(H$2*$D73,2)</f>
        <v>0</v>
      </c>
      <c r="I73" s="6">
        <f t="shared" si="10"/>
        <v>0</v>
      </c>
      <c r="J73" s="6">
        <f t="shared" si="10"/>
        <v>0</v>
      </c>
      <c r="K73" s="30">
        <f t="shared" si="10"/>
        <v>0</v>
      </c>
      <c r="L73" s="6">
        <f t="shared" si="8"/>
        <v>82884.61</v>
      </c>
      <c r="M73" s="30">
        <f t="shared" si="9"/>
        <v>57436.740445876567</v>
      </c>
      <c r="N73" s="25"/>
    </row>
    <row r="74" spans="1:14" x14ac:dyDescent="0.25">
      <c r="A74" s="100" t="s">
        <v>470</v>
      </c>
      <c r="B74" s="100" t="s">
        <v>1073</v>
      </c>
      <c r="C74" s="101">
        <v>28995</v>
      </c>
      <c r="D74" s="102">
        <v>5.0318929514451402E-3</v>
      </c>
      <c r="E74" s="103">
        <f t="shared" si="6"/>
        <v>166052.46739768962</v>
      </c>
      <c r="F74" s="116">
        <f t="shared" si="7"/>
        <v>98083.4</v>
      </c>
      <c r="G74" s="6">
        <f>ROUND(G$2*$D74,2)</f>
        <v>0</v>
      </c>
      <c r="H74" s="6">
        <f t="shared" si="10"/>
        <v>0</v>
      </c>
      <c r="I74" s="6">
        <f t="shared" si="10"/>
        <v>0</v>
      </c>
      <c r="J74" s="6">
        <f t="shared" si="10"/>
        <v>0</v>
      </c>
      <c r="K74" s="30">
        <f t="shared" si="10"/>
        <v>0</v>
      </c>
      <c r="L74" s="6">
        <f t="shared" si="8"/>
        <v>98083.4</v>
      </c>
      <c r="M74" s="30">
        <f t="shared" si="9"/>
        <v>67969.067397689621</v>
      </c>
      <c r="N74" s="25"/>
    </row>
    <row r="75" spans="1:14" x14ac:dyDescent="0.25">
      <c r="A75" s="100" t="s">
        <v>478</v>
      </c>
      <c r="B75" s="100" t="s">
        <v>1080</v>
      </c>
      <c r="C75" s="101">
        <v>16752</v>
      </c>
      <c r="D75" s="102">
        <v>2.9072002318540776E-3</v>
      </c>
      <c r="E75" s="103">
        <f t="shared" si="6"/>
        <v>95937.60765118456</v>
      </c>
      <c r="F75" s="116">
        <f t="shared" si="7"/>
        <v>56668.15</v>
      </c>
      <c r="G75" s="6">
        <f>ROUND(G$2*$D75,2)</f>
        <v>0</v>
      </c>
      <c r="H75" s="6">
        <f t="shared" si="10"/>
        <v>0</v>
      </c>
      <c r="I75" s="6">
        <f t="shared" si="10"/>
        <v>0</v>
      </c>
      <c r="J75" s="6">
        <f t="shared" si="10"/>
        <v>0</v>
      </c>
      <c r="K75" s="30">
        <f t="shared" si="10"/>
        <v>0</v>
      </c>
      <c r="L75" s="6">
        <f t="shared" si="8"/>
        <v>56668.15</v>
      </c>
      <c r="M75" s="30">
        <f t="shared" si="9"/>
        <v>39269.457651184559</v>
      </c>
      <c r="N75" s="25"/>
    </row>
    <row r="76" spans="1:14" x14ac:dyDescent="0.25">
      <c r="A76" s="100" t="s">
        <v>482</v>
      </c>
      <c r="B76" s="100" t="s">
        <v>1083</v>
      </c>
      <c r="C76" s="101">
        <v>272912</v>
      </c>
      <c r="D76" s="102">
        <v>4.7362095849794658E-2</v>
      </c>
      <c r="E76" s="103">
        <f t="shared" si="6"/>
        <v>1562949.1630432238</v>
      </c>
      <c r="F76" s="116">
        <f t="shared" si="7"/>
        <v>923198.35</v>
      </c>
      <c r="G76" s="6">
        <f>ROUND(G$2*$D76,2)</f>
        <v>0</v>
      </c>
      <c r="H76" s="6">
        <f t="shared" si="10"/>
        <v>0</v>
      </c>
      <c r="I76" s="6">
        <f t="shared" si="10"/>
        <v>0</v>
      </c>
      <c r="J76" s="6">
        <f t="shared" si="10"/>
        <v>0</v>
      </c>
      <c r="K76" s="30">
        <f t="shared" si="10"/>
        <v>0</v>
      </c>
      <c r="L76" s="6">
        <f t="shared" si="8"/>
        <v>923198.35</v>
      </c>
      <c r="M76" s="30">
        <f t="shared" si="9"/>
        <v>639750.81304322381</v>
      </c>
      <c r="N76" s="25"/>
    </row>
    <row r="77" spans="1:14" x14ac:dyDescent="0.25">
      <c r="A77" s="100" t="s">
        <v>492</v>
      </c>
      <c r="B77" s="100" t="s">
        <v>1093</v>
      </c>
      <c r="C77" s="101">
        <v>24384</v>
      </c>
      <c r="D77" s="102">
        <v>4.2316840051056489E-3</v>
      </c>
      <c r="E77" s="103">
        <f t="shared" si="6"/>
        <v>139645.57216848643</v>
      </c>
      <c r="F77" s="116">
        <f t="shared" si="7"/>
        <v>82485.45</v>
      </c>
      <c r="G77" s="6">
        <f>ROUND(G$2*$D77,2)</f>
        <v>0</v>
      </c>
      <c r="H77" s="6">
        <f t="shared" si="10"/>
        <v>0</v>
      </c>
      <c r="I77" s="6">
        <f t="shared" si="10"/>
        <v>0</v>
      </c>
      <c r="J77" s="6">
        <f t="shared" si="10"/>
        <v>0</v>
      </c>
      <c r="K77" s="30">
        <f t="shared" si="10"/>
        <v>0</v>
      </c>
      <c r="L77" s="6">
        <f t="shared" si="8"/>
        <v>82485.45</v>
      </c>
      <c r="M77" s="30">
        <f t="shared" si="9"/>
        <v>57160.122168486429</v>
      </c>
      <c r="N77" s="25"/>
    </row>
    <row r="78" spans="1:14" x14ac:dyDescent="0.25">
      <c r="A78" s="100" t="s">
        <v>495</v>
      </c>
      <c r="B78" s="100" t="s">
        <v>1096</v>
      </c>
      <c r="C78" s="101">
        <v>45055</v>
      </c>
      <c r="D78" s="102">
        <v>7.8190011011333264E-3</v>
      </c>
      <c r="E78" s="103">
        <f t="shared" si="6"/>
        <v>258027.03633739977</v>
      </c>
      <c r="F78" s="116">
        <f t="shared" si="7"/>
        <v>152410.67000000001</v>
      </c>
      <c r="G78" s="6">
        <f>ROUND(G$2*$D78,2)</f>
        <v>0</v>
      </c>
      <c r="H78" s="6">
        <f t="shared" si="10"/>
        <v>0</v>
      </c>
      <c r="I78" s="6">
        <f t="shared" si="10"/>
        <v>0</v>
      </c>
      <c r="J78" s="6">
        <f t="shared" si="10"/>
        <v>0</v>
      </c>
      <c r="K78" s="30">
        <f t="shared" si="10"/>
        <v>0</v>
      </c>
      <c r="L78" s="6">
        <f t="shared" si="8"/>
        <v>152410.67000000001</v>
      </c>
      <c r="M78" s="30">
        <f t="shared" si="9"/>
        <v>105616.36633739976</v>
      </c>
      <c r="N78" s="25"/>
    </row>
    <row r="79" spans="1:14" x14ac:dyDescent="0.25">
      <c r="A79" s="100" t="s">
        <v>499</v>
      </c>
      <c r="B79" s="100" t="s">
        <v>1100</v>
      </c>
      <c r="C79" s="101">
        <v>19810</v>
      </c>
      <c r="D79" s="102">
        <v>3.4378961672056636E-3</v>
      </c>
      <c r="E79" s="103">
        <f t="shared" si="6"/>
        <v>113450.57351778689</v>
      </c>
      <c r="F79" s="116">
        <f t="shared" si="7"/>
        <v>67012.66</v>
      </c>
      <c r="G79" s="6">
        <f>ROUND(G$2*$D79,2)</f>
        <v>0</v>
      </c>
      <c r="H79" s="6">
        <f t="shared" si="10"/>
        <v>0</v>
      </c>
      <c r="I79" s="6">
        <f t="shared" si="10"/>
        <v>0</v>
      </c>
      <c r="J79" s="6">
        <f t="shared" si="10"/>
        <v>0</v>
      </c>
      <c r="K79" s="30">
        <f t="shared" si="10"/>
        <v>0</v>
      </c>
      <c r="L79" s="6">
        <f t="shared" si="8"/>
        <v>67012.66</v>
      </c>
      <c r="M79" s="30">
        <f t="shared" si="9"/>
        <v>46437.913517786888</v>
      </c>
      <c r="N79" s="25"/>
    </row>
    <row r="80" spans="1:14" x14ac:dyDescent="0.25">
      <c r="A80" s="100" t="s">
        <v>507</v>
      </c>
      <c r="B80" s="100" t="s">
        <v>1108</v>
      </c>
      <c r="C80" s="101">
        <v>23371</v>
      </c>
      <c r="D80" s="102">
        <v>4.0558844686402612E-3</v>
      </c>
      <c r="E80" s="103">
        <f t="shared" si="6"/>
        <v>133844.18746512861</v>
      </c>
      <c r="F80" s="116">
        <f t="shared" si="7"/>
        <v>79058.7</v>
      </c>
      <c r="G80" s="6">
        <f>ROUND(G$2*$D80,2)</f>
        <v>0</v>
      </c>
      <c r="H80" s="6">
        <f t="shared" si="10"/>
        <v>0</v>
      </c>
      <c r="I80" s="6">
        <f t="shared" si="10"/>
        <v>0</v>
      </c>
      <c r="J80" s="6">
        <f t="shared" si="10"/>
        <v>0</v>
      </c>
      <c r="K80" s="30">
        <f t="shared" si="10"/>
        <v>0</v>
      </c>
      <c r="L80" s="6">
        <f t="shared" si="8"/>
        <v>79058.7</v>
      </c>
      <c r="M80" s="30">
        <f t="shared" si="9"/>
        <v>54785.487465128608</v>
      </c>
      <c r="N80" s="25"/>
    </row>
    <row r="81" spans="1:14" x14ac:dyDescent="0.25">
      <c r="A81" s="100" t="s">
        <v>511</v>
      </c>
      <c r="B81" s="100" t="s">
        <v>1112</v>
      </c>
      <c r="C81" s="101">
        <v>34435</v>
      </c>
      <c r="D81" s="102">
        <v>5.9759694355238282E-3</v>
      </c>
      <c r="E81" s="103">
        <f t="shared" si="6"/>
        <v>197206.99137228634</v>
      </c>
      <c r="F81" s="116">
        <f t="shared" si="7"/>
        <v>116485.66</v>
      </c>
      <c r="G81" s="6">
        <f>ROUND(G$2*$D81,2)</f>
        <v>0</v>
      </c>
      <c r="H81" s="6">
        <f t="shared" si="10"/>
        <v>0</v>
      </c>
      <c r="I81" s="6">
        <f t="shared" si="10"/>
        <v>0</v>
      </c>
      <c r="J81" s="6">
        <f t="shared" si="10"/>
        <v>0</v>
      </c>
      <c r="K81" s="30">
        <f t="shared" si="10"/>
        <v>0</v>
      </c>
      <c r="L81" s="6">
        <f t="shared" si="8"/>
        <v>116485.66</v>
      </c>
      <c r="M81" s="30">
        <f t="shared" si="9"/>
        <v>80721.331372286339</v>
      </c>
      <c r="N81" s="25"/>
    </row>
    <row r="82" spans="1:14" x14ac:dyDescent="0.25">
      <c r="A82" s="100" t="s">
        <v>518</v>
      </c>
      <c r="B82" s="100" t="s">
        <v>1118</v>
      </c>
      <c r="C82" s="101">
        <v>20817</v>
      </c>
      <c r="D82" s="102">
        <v>3.6126544428430238E-3</v>
      </c>
      <c r="E82" s="103">
        <f t="shared" si="6"/>
        <v>119217.59661381978</v>
      </c>
      <c r="F82" s="116">
        <f t="shared" si="7"/>
        <v>70419.11</v>
      </c>
      <c r="G82" s="6">
        <f>ROUND(G$2*$D82,2)</f>
        <v>0</v>
      </c>
      <c r="H82" s="6">
        <f t="shared" si="10"/>
        <v>0</v>
      </c>
      <c r="I82" s="6">
        <f t="shared" si="10"/>
        <v>0</v>
      </c>
      <c r="J82" s="6">
        <f t="shared" si="10"/>
        <v>0</v>
      </c>
      <c r="K82" s="30">
        <f t="shared" si="10"/>
        <v>0</v>
      </c>
      <c r="L82" s="6">
        <f t="shared" si="8"/>
        <v>70419.11</v>
      </c>
      <c r="M82" s="30">
        <f t="shared" si="9"/>
        <v>48798.486613819783</v>
      </c>
      <c r="N82" s="25"/>
    </row>
    <row r="83" spans="1:14" x14ac:dyDescent="0.25">
      <c r="A83" s="100" t="s">
        <v>526</v>
      </c>
      <c r="B83" s="100" t="s">
        <v>1126</v>
      </c>
      <c r="C83" s="101">
        <v>0</v>
      </c>
      <c r="D83" s="102">
        <v>0</v>
      </c>
      <c r="E83" s="103">
        <f t="shared" si="6"/>
        <v>0</v>
      </c>
      <c r="F83" s="116">
        <f t="shared" si="7"/>
        <v>0</v>
      </c>
      <c r="G83" s="6">
        <f>ROUND(G$2*$D83,2)</f>
        <v>0</v>
      </c>
      <c r="H83" s="6">
        <f t="shared" si="10"/>
        <v>0</v>
      </c>
      <c r="I83" s="6">
        <f t="shared" si="10"/>
        <v>0</v>
      </c>
      <c r="J83" s="6">
        <f t="shared" si="10"/>
        <v>0</v>
      </c>
      <c r="K83" s="30">
        <f t="shared" si="10"/>
        <v>0</v>
      </c>
      <c r="L83" s="6">
        <f t="shared" si="8"/>
        <v>0</v>
      </c>
      <c r="M83" s="30">
        <f t="shared" si="9"/>
        <v>0</v>
      </c>
      <c r="N83" s="25"/>
    </row>
    <row r="84" spans="1:14" x14ac:dyDescent="0.25">
      <c r="A84" s="100" t="s">
        <v>527</v>
      </c>
      <c r="B84" s="100" t="s">
        <v>1127</v>
      </c>
      <c r="C84" s="101">
        <v>186251</v>
      </c>
      <c r="D84" s="102">
        <v>3.2322645080172747E-2</v>
      </c>
      <c r="E84" s="103">
        <f t="shared" si="6"/>
        <v>1066647.2876457006</v>
      </c>
      <c r="F84" s="116">
        <f t="shared" si="7"/>
        <v>630044.17000000004</v>
      </c>
      <c r="G84" s="6">
        <f>ROUND(G$2*$D84,2)</f>
        <v>0</v>
      </c>
      <c r="H84" s="6">
        <f t="shared" si="10"/>
        <v>0</v>
      </c>
      <c r="I84" s="6">
        <f t="shared" si="10"/>
        <v>0</v>
      </c>
      <c r="J84" s="6">
        <f t="shared" si="10"/>
        <v>0</v>
      </c>
      <c r="K84" s="30">
        <f t="shared" si="10"/>
        <v>0</v>
      </c>
      <c r="L84" s="6">
        <f t="shared" si="8"/>
        <v>630044.17000000004</v>
      </c>
      <c r="M84" s="30">
        <f t="shared" si="9"/>
        <v>436603.11764570058</v>
      </c>
      <c r="N84" s="25"/>
    </row>
    <row r="85" spans="1:14" x14ac:dyDescent="0.25">
      <c r="A85" s="100" t="s">
        <v>534</v>
      </c>
      <c r="B85" s="100" t="s">
        <v>1134</v>
      </c>
      <c r="C85" s="101">
        <v>15359</v>
      </c>
      <c r="D85" s="102">
        <v>2.6654541762802519E-3</v>
      </c>
      <c r="E85" s="103">
        <f t="shared" si="6"/>
        <v>87959.987817248315</v>
      </c>
      <c r="F85" s="116">
        <f t="shared" si="7"/>
        <v>51955.95</v>
      </c>
      <c r="G85" s="6">
        <f>ROUND(G$2*$D85,2)</f>
        <v>0</v>
      </c>
      <c r="H85" s="6">
        <f t="shared" si="10"/>
        <v>0</v>
      </c>
      <c r="I85" s="6">
        <f t="shared" si="10"/>
        <v>0</v>
      </c>
      <c r="J85" s="6">
        <f t="shared" si="10"/>
        <v>0</v>
      </c>
      <c r="K85" s="30">
        <f t="shared" si="10"/>
        <v>0</v>
      </c>
      <c r="L85" s="6">
        <f t="shared" si="8"/>
        <v>51955.95</v>
      </c>
      <c r="M85" s="30">
        <f t="shared" si="9"/>
        <v>36004.037817248318</v>
      </c>
      <c r="N85" s="25"/>
    </row>
    <row r="86" spans="1:14" x14ac:dyDescent="0.25">
      <c r="A86" s="100" t="s">
        <v>539</v>
      </c>
      <c r="B86" s="100" t="s">
        <v>1139</v>
      </c>
      <c r="C86" s="101">
        <v>7087</v>
      </c>
      <c r="D86" s="102">
        <v>1.2299025813723645E-3</v>
      </c>
      <c r="E86" s="103">
        <f t="shared" si="6"/>
        <v>40586.785185288027</v>
      </c>
      <c r="F86" s="116">
        <f t="shared" si="7"/>
        <v>23973.69</v>
      </c>
      <c r="G86" s="6">
        <f>ROUND(G$2*$D86,2)</f>
        <v>0</v>
      </c>
      <c r="H86" s="6">
        <f t="shared" si="10"/>
        <v>0</v>
      </c>
      <c r="I86" s="6">
        <f t="shared" si="10"/>
        <v>0</v>
      </c>
      <c r="J86" s="6">
        <f t="shared" si="10"/>
        <v>0</v>
      </c>
      <c r="K86" s="30">
        <f t="shared" si="10"/>
        <v>0</v>
      </c>
      <c r="L86" s="6">
        <f t="shared" si="8"/>
        <v>23973.69</v>
      </c>
      <c r="M86" s="30">
        <f t="shared" si="9"/>
        <v>16613.095185288028</v>
      </c>
      <c r="N86" s="25"/>
    </row>
    <row r="87" spans="1:14" x14ac:dyDescent="0.25">
      <c r="A87" s="100" t="s">
        <v>542</v>
      </c>
      <c r="B87" s="100" t="s">
        <v>1142</v>
      </c>
      <c r="C87" s="101">
        <v>0</v>
      </c>
      <c r="D87" s="102">
        <v>0</v>
      </c>
      <c r="E87" s="103">
        <f t="shared" si="6"/>
        <v>0</v>
      </c>
      <c r="F87" s="116">
        <f t="shared" si="7"/>
        <v>0</v>
      </c>
      <c r="G87" s="6">
        <f>ROUND(G$2*$D87,2)</f>
        <v>0</v>
      </c>
      <c r="H87" s="6">
        <f t="shared" si="10"/>
        <v>0</v>
      </c>
      <c r="I87" s="6">
        <f t="shared" si="10"/>
        <v>0</v>
      </c>
      <c r="J87" s="6">
        <f t="shared" si="10"/>
        <v>0</v>
      </c>
      <c r="K87" s="30">
        <f t="shared" si="10"/>
        <v>0</v>
      </c>
      <c r="L87" s="6">
        <f t="shared" si="8"/>
        <v>0</v>
      </c>
      <c r="M87" s="30">
        <f t="shared" si="9"/>
        <v>0</v>
      </c>
      <c r="N87" s="25"/>
    </row>
    <row r="88" spans="1:14" x14ac:dyDescent="0.25">
      <c r="A88" s="100" t="s">
        <v>543</v>
      </c>
      <c r="B88" s="100" t="s">
        <v>1143</v>
      </c>
      <c r="C88" s="101">
        <v>15439</v>
      </c>
      <c r="D88" s="102">
        <v>2.6793376539872914E-3</v>
      </c>
      <c r="E88" s="103">
        <f t="shared" si="6"/>
        <v>88418.142581580614</v>
      </c>
      <c r="F88" s="116">
        <f t="shared" si="7"/>
        <v>52226.58</v>
      </c>
      <c r="G88" s="6">
        <f>ROUND(G$2*$D88,2)</f>
        <v>0</v>
      </c>
      <c r="H88" s="6">
        <f t="shared" si="10"/>
        <v>0</v>
      </c>
      <c r="I88" s="6">
        <f t="shared" si="10"/>
        <v>0</v>
      </c>
      <c r="J88" s="6">
        <f t="shared" si="10"/>
        <v>0</v>
      </c>
      <c r="K88" s="30">
        <f t="shared" si="10"/>
        <v>0</v>
      </c>
      <c r="L88" s="6">
        <f t="shared" si="8"/>
        <v>52226.58</v>
      </c>
      <c r="M88" s="30">
        <f t="shared" si="9"/>
        <v>36191.562581580612</v>
      </c>
      <c r="N88" s="25"/>
    </row>
    <row r="89" spans="1:14" x14ac:dyDescent="0.25">
      <c r="A89" s="100" t="s">
        <v>551</v>
      </c>
      <c r="B89" s="100" t="s">
        <v>1151</v>
      </c>
      <c r="C89" s="101">
        <v>0</v>
      </c>
      <c r="D89" s="102">
        <v>0</v>
      </c>
      <c r="E89" s="103">
        <f t="shared" si="6"/>
        <v>0</v>
      </c>
      <c r="F89" s="116">
        <f t="shared" si="7"/>
        <v>0</v>
      </c>
      <c r="G89" s="6">
        <f>ROUND(G$2*$D89,2)</f>
        <v>0</v>
      </c>
      <c r="H89" s="6">
        <f t="shared" si="10"/>
        <v>0</v>
      </c>
      <c r="I89" s="6">
        <f t="shared" si="10"/>
        <v>0</v>
      </c>
      <c r="J89" s="6">
        <f t="shared" si="10"/>
        <v>0</v>
      </c>
      <c r="K89" s="30">
        <f t="shared" si="10"/>
        <v>0</v>
      </c>
      <c r="L89" s="6">
        <f t="shared" si="8"/>
        <v>0</v>
      </c>
      <c r="M89" s="30">
        <f t="shared" si="9"/>
        <v>0</v>
      </c>
      <c r="N89" s="25"/>
    </row>
    <row r="90" spans="1:14" x14ac:dyDescent="0.25">
      <c r="A90" s="100" t="s">
        <v>552</v>
      </c>
      <c r="B90" s="100" t="s">
        <v>1152</v>
      </c>
      <c r="C90" s="101">
        <v>30976</v>
      </c>
      <c r="D90" s="102">
        <v>5.375682568165706E-3</v>
      </c>
      <c r="E90" s="103">
        <f t="shared" si="6"/>
        <v>177397.52474946828</v>
      </c>
      <c r="F90" s="116">
        <f t="shared" si="7"/>
        <v>104784.66</v>
      </c>
      <c r="G90" s="6">
        <f>ROUND(G$2*$D90,2)</f>
        <v>0</v>
      </c>
      <c r="H90" s="6">
        <f t="shared" si="10"/>
        <v>0</v>
      </c>
      <c r="I90" s="6">
        <f t="shared" si="10"/>
        <v>0</v>
      </c>
      <c r="J90" s="6">
        <f t="shared" si="10"/>
        <v>0</v>
      </c>
      <c r="K90" s="30">
        <f t="shared" si="10"/>
        <v>0</v>
      </c>
      <c r="L90" s="6">
        <f t="shared" si="8"/>
        <v>104784.66</v>
      </c>
      <c r="M90" s="30">
        <f t="shared" si="9"/>
        <v>72612.864749468281</v>
      </c>
      <c r="N90" s="25"/>
    </row>
    <row r="91" spans="1:14" x14ac:dyDescent="0.25">
      <c r="A91" s="100" t="s">
        <v>558</v>
      </c>
      <c r="B91" s="100" t="s">
        <v>1158</v>
      </c>
      <c r="C91" s="101">
        <v>8440</v>
      </c>
      <c r="D91" s="102">
        <v>1.4647068980926704E-3</v>
      </c>
      <c r="E91" s="103">
        <f t="shared" si="6"/>
        <v>48335.327637058122</v>
      </c>
      <c r="F91" s="116">
        <f t="shared" si="7"/>
        <v>28550.57</v>
      </c>
      <c r="G91" s="6">
        <f>ROUND(G$2*$D91,2)</f>
        <v>0</v>
      </c>
      <c r="H91" s="6">
        <f t="shared" si="10"/>
        <v>0</v>
      </c>
      <c r="I91" s="6">
        <f t="shared" si="10"/>
        <v>0</v>
      </c>
      <c r="J91" s="6">
        <f t="shared" si="10"/>
        <v>0</v>
      </c>
      <c r="K91" s="30">
        <f t="shared" si="10"/>
        <v>0</v>
      </c>
      <c r="L91" s="6">
        <f t="shared" si="8"/>
        <v>28550.57</v>
      </c>
      <c r="M91" s="30">
        <f t="shared" si="9"/>
        <v>19784.757637058123</v>
      </c>
      <c r="N91" s="25"/>
    </row>
    <row r="92" spans="1:14" x14ac:dyDescent="0.25">
      <c r="A92" s="100" t="s">
        <v>563</v>
      </c>
      <c r="B92" s="100" t="s">
        <v>1163</v>
      </c>
      <c r="C92" s="101">
        <v>63898</v>
      </c>
      <c r="D92" s="102">
        <v>1.1089080731555149E-2</v>
      </c>
      <c r="E92" s="103">
        <f t="shared" si="6"/>
        <v>365939.66414131992</v>
      </c>
      <c r="F92" s="116">
        <f t="shared" si="7"/>
        <v>216152.2</v>
      </c>
      <c r="G92" s="6">
        <f>ROUND(G$2*$D92,2)</f>
        <v>0</v>
      </c>
      <c r="H92" s="6">
        <f t="shared" si="10"/>
        <v>0</v>
      </c>
      <c r="I92" s="6">
        <f t="shared" si="10"/>
        <v>0</v>
      </c>
      <c r="J92" s="6">
        <f t="shared" si="10"/>
        <v>0</v>
      </c>
      <c r="K92" s="30">
        <f t="shared" si="10"/>
        <v>0</v>
      </c>
      <c r="L92" s="6">
        <f t="shared" si="8"/>
        <v>216152.2</v>
      </c>
      <c r="M92" s="30">
        <f t="shared" si="9"/>
        <v>149787.46414131991</v>
      </c>
      <c r="N92" s="25"/>
    </row>
    <row r="93" spans="1:14" x14ac:dyDescent="0.25">
      <c r="A93" s="100" t="s">
        <v>570</v>
      </c>
      <c r="B93" s="100" t="s">
        <v>1170</v>
      </c>
      <c r="C93" s="101">
        <v>28182</v>
      </c>
      <c r="D93" s="102">
        <v>4.8908021092473504E-3</v>
      </c>
      <c r="E93" s="103">
        <f t="shared" si="6"/>
        <v>161396.46960516257</v>
      </c>
      <c r="F93" s="116">
        <f t="shared" si="7"/>
        <v>95333.21</v>
      </c>
      <c r="G93" s="6">
        <f>ROUND(G$2*$D93,2)</f>
        <v>0</v>
      </c>
      <c r="H93" s="6">
        <f t="shared" si="10"/>
        <v>0</v>
      </c>
      <c r="I93" s="6">
        <f t="shared" si="10"/>
        <v>0</v>
      </c>
      <c r="J93" s="6">
        <f t="shared" si="10"/>
        <v>0</v>
      </c>
      <c r="K93" s="30">
        <f t="shared" si="10"/>
        <v>0</v>
      </c>
      <c r="L93" s="6">
        <f t="shared" si="8"/>
        <v>95333.21</v>
      </c>
      <c r="M93" s="30">
        <f t="shared" si="9"/>
        <v>66063.259605162559</v>
      </c>
      <c r="N93" s="25"/>
    </row>
    <row r="94" spans="1:14" x14ac:dyDescent="0.25">
      <c r="A94" s="100" t="s">
        <v>577</v>
      </c>
      <c r="B94" s="100" t="s">
        <v>1177</v>
      </c>
      <c r="C94" s="101">
        <v>66553</v>
      </c>
      <c r="D94" s="102">
        <v>1.1549838647957524E-2</v>
      </c>
      <c r="E94" s="103">
        <f t="shared" si="6"/>
        <v>381144.6753825983</v>
      </c>
      <c r="F94" s="116">
        <f t="shared" si="7"/>
        <v>225133.45</v>
      </c>
      <c r="G94" s="6">
        <f>ROUND(G$2*$D94,2)</f>
        <v>0</v>
      </c>
      <c r="H94" s="6">
        <f t="shared" si="10"/>
        <v>0</v>
      </c>
      <c r="I94" s="6">
        <f t="shared" si="10"/>
        <v>0</v>
      </c>
      <c r="J94" s="6">
        <f t="shared" si="10"/>
        <v>0</v>
      </c>
      <c r="K94" s="30">
        <f t="shared" si="10"/>
        <v>0</v>
      </c>
      <c r="L94" s="6">
        <f t="shared" si="8"/>
        <v>225133.45</v>
      </c>
      <c r="M94" s="30">
        <f t="shared" si="9"/>
        <v>156011.22538259829</v>
      </c>
      <c r="N94" s="25"/>
    </row>
    <row r="95" spans="1:14" x14ac:dyDescent="0.25">
      <c r="A95" s="100" t="s">
        <v>592</v>
      </c>
      <c r="B95" s="100" t="s">
        <v>1192</v>
      </c>
      <c r="C95" s="101">
        <v>28180</v>
      </c>
      <c r="D95" s="102">
        <v>4.8904550223046747E-3</v>
      </c>
      <c r="E95" s="103">
        <f t="shared" si="6"/>
        <v>161385.01573605428</v>
      </c>
      <c r="F95" s="116">
        <f t="shared" si="7"/>
        <v>95326.44</v>
      </c>
      <c r="G95" s="6">
        <f>ROUND(G$2*$D95,2)</f>
        <v>0</v>
      </c>
      <c r="H95" s="6">
        <f t="shared" si="10"/>
        <v>0</v>
      </c>
      <c r="I95" s="6">
        <f t="shared" si="10"/>
        <v>0</v>
      </c>
      <c r="J95" s="6">
        <f t="shared" si="10"/>
        <v>0</v>
      </c>
      <c r="K95" s="30">
        <f t="shared" si="10"/>
        <v>0</v>
      </c>
      <c r="L95" s="6">
        <f t="shared" si="8"/>
        <v>95326.44</v>
      </c>
      <c r="M95" s="30">
        <f t="shared" si="9"/>
        <v>66058.575736054278</v>
      </c>
      <c r="N95" s="25"/>
    </row>
    <row r="96" spans="1:14" x14ac:dyDescent="0.25">
      <c r="A96" s="100" t="s">
        <v>598</v>
      </c>
      <c r="B96" s="100" t="s">
        <v>1198</v>
      </c>
      <c r="C96" s="101">
        <v>24688</v>
      </c>
      <c r="D96" s="102">
        <v>4.2844412203923987E-3</v>
      </c>
      <c r="E96" s="103">
        <f t="shared" si="6"/>
        <v>141386.56027294917</v>
      </c>
      <c r="F96" s="116">
        <f t="shared" si="7"/>
        <v>83513.81</v>
      </c>
      <c r="G96" s="6">
        <f>ROUND(G$2*$D96,2)</f>
        <v>0</v>
      </c>
      <c r="H96" s="6">
        <f t="shared" si="10"/>
        <v>0</v>
      </c>
      <c r="I96" s="6">
        <f t="shared" si="10"/>
        <v>0</v>
      </c>
      <c r="J96" s="6">
        <f t="shared" si="10"/>
        <v>0</v>
      </c>
      <c r="K96" s="30">
        <f t="shared" si="10"/>
        <v>0</v>
      </c>
      <c r="L96" s="6">
        <f t="shared" si="8"/>
        <v>83513.81</v>
      </c>
      <c r="M96" s="30">
        <f t="shared" si="9"/>
        <v>57872.750272949168</v>
      </c>
      <c r="N96" s="25"/>
    </row>
    <row r="97" spans="1:14" x14ac:dyDescent="0.25">
      <c r="A97" s="100" t="s">
        <v>606</v>
      </c>
      <c r="B97" s="100" t="s">
        <v>1206</v>
      </c>
      <c r="C97" s="101">
        <v>34191</v>
      </c>
      <c r="D97" s="102">
        <v>5.9336248285173573E-3</v>
      </c>
      <c r="E97" s="103">
        <f t="shared" si="6"/>
        <v>195809.6193410728</v>
      </c>
      <c r="F97" s="116">
        <f t="shared" si="7"/>
        <v>115660.27</v>
      </c>
      <c r="G97" s="6">
        <f>ROUND(G$2*$D97,2)</f>
        <v>0</v>
      </c>
      <c r="H97" s="6">
        <f t="shared" si="10"/>
        <v>0</v>
      </c>
      <c r="I97" s="6">
        <f t="shared" si="10"/>
        <v>0</v>
      </c>
      <c r="J97" s="6">
        <f t="shared" si="10"/>
        <v>0</v>
      </c>
      <c r="K97" s="30">
        <f t="shared" si="10"/>
        <v>0</v>
      </c>
      <c r="L97" s="6">
        <f t="shared" si="8"/>
        <v>115660.27</v>
      </c>
      <c r="M97" s="30">
        <f t="shared" si="9"/>
        <v>80149.349341072797</v>
      </c>
      <c r="N97" s="25"/>
    </row>
    <row r="98" spans="1:14" x14ac:dyDescent="0.25"/>
    <row r="99" spans="1:14" x14ac:dyDescent="0.25"/>
    <row r="100" spans="1:14" x14ac:dyDescent="0.25"/>
    <row r="101" spans="1:14" x14ac:dyDescent="0.25"/>
    <row r="102" spans="1:14" x14ac:dyDescent="0.25"/>
    <row r="103" spans="1:14" x14ac:dyDescent="0.25"/>
    <row r="104" spans="1:14" x14ac:dyDescent="0.25"/>
    <row r="105" spans="1:14" x14ac:dyDescent="0.25"/>
  </sheetData>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FD52B-F2AC-45E1-99B2-15798797873F}">
  <dimension ref="A1:AK781"/>
  <sheetViews>
    <sheetView workbookViewId="0">
      <selection sqref="A1:H1"/>
    </sheetView>
  </sheetViews>
  <sheetFormatPr defaultRowHeight="15" x14ac:dyDescent="0.25"/>
  <cols>
    <col min="1" max="1" width="3.5703125" bestFit="1" customWidth="1"/>
    <col min="2" max="2" width="3.28515625" bestFit="1" customWidth="1"/>
    <col min="3" max="3" width="5.5703125" bestFit="1" customWidth="1"/>
    <col min="4" max="4" width="34" bestFit="1" customWidth="1"/>
    <col min="5" max="5" width="4.28515625" bestFit="1" customWidth="1"/>
    <col min="6" max="6" width="13.7109375" bestFit="1" customWidth="1"/>
    <col min="7" max="7" width="15.7109375" bestFit="1" customWidth="1"/>
    <col min="8" max="8" width="14.28515625" bestFit="1" customWidth="1"/>
    <col min="9" max="9" width="7.28515625" bestFit="1" customWidth="1"/>
    <col min="10" max="10" width="2" bestFit="1" customWidth="1"/>
    <col min="11" max="11" width="12" bestFit="1" customWidth="1"/>
    <col min="12" max="16" width="3" bestFit="1" customWidth="1"/>
    <col min="17" max="18" width="13.5703125" bestFit="1" customWidth="1"/>
    <col min="20" max="20" width="3.5703125" bestFit="1" customWidth="1"/>
    <col min="21" max="21" width="3.28515625" bestFit="1" customWidth="1"/>
    <col min="22" max="22" width="5" bestFit="1" customWidth="1"/>
    <col min="23" max="23" width="20.42578125" bestFit="1" customWidth="1"/>
    <col min="24" max="24" width="4.28515625" bestFit="1" customWidth="1"/>
    <col min="25" max="25" width="13.7109375" bestFit="1" customWidth="1"/>
    <col min="26" max="26" width="15.7109375" bestFit="1" customWidth="1"/>
    <col min="27" max="27" width="10" bestFit="1" customWidth="1"/>
    <col min="28" max="28" width="6.85546875" bestFit="1" customWidth="1"/>
    <col min="29" max="29" width="2" bestFit="1" customWidth="1"/>
    <col min="30" max="30" width="9" bestFit="1" customWidth="1"/>
    <col min="31" max="35" width="3" bestFit="1" customWidth="1"/>
    <col min="36" max="37" width="13.5703125" bestFit="1" customWidth="1"/>
  </cols>
  <sheetData>
    <row r="1" spans="1:37" x14ac:dyDescent="0.25">
      <c r="A1" t="e">
        <f>Main!Q1</f>
        <v>#N/A</v>
      </c>
    </row>
    <row r="2" spans="1:37" x14ac:dyDescent="0.25">
      <c r="A2">
        <f>COUNTIF(A6:A781,A1)</f>
        <v>0</v>
      </c>
    </row>
    <row r="5" spans="1:37" x14ac:dyDescent="0.25">
      <c r="A5" t="s">
        <v>10</v>
      </c>
      <c r="B5" t="s">
        <v>11</v>
      </c>
      <c r="C5" t="s">
        <v>12</v>
      </c>
      <c r="D5" t="s">
        <v>1211</v>
      </c>
      <c r="E5" t="s">
        <v>612</v>
      </c>
      <c r="F5" t="s">
        <v>1228</v>
      </c>
      <c r="G5" t="s">
        <v>3</v>
      </c>
      <c r="H5" t="s">
        <v>1222</v>
      </c>
      <c r="I5" t="s">
        <v>1224</v>
      </c>
      <c r="J5">
        <v>0</v>
      </c>
      <c r="K5" t="s">
        <v>13</v>
      </c>
      <c r="L5" t="s">
        <v>20</v>
      </c>
      <c r="M5" t="s">
        <v>28</v>
      </c>
      <c r="N5" t="s">
        <v>35</v>
      </c>
      <c r="O5" t="s">
        <v>42</v>
      </c>
      <c r="P5" t="s">
        <v>46</v>
      </c>
      <c r="Q5" t="s">
        <v>1219</v>
      </c>
      <c r="R5" t="s">
        <v>1219</v>
      </c>
      <c r="T5" t="s">
        <v>10</v>
      </c>
      <c r="U5" t="s">
        <v>11</v>
      </c>
      <c r="V5" t="s">
        <v>12</v>
      </c>
      <c r="W5" t="s">
        <v>1211</v>
      </c>
      <c r="X5" t="s">
        <v>612</v>
      </c>
      <c r="Y5" t="s">
        <v>1228</v>
      </c>
      <c r="Z5" t="s">
        <v>3</v>
      </c>
      <c r="AA5" t="s">
        <v>1222</v>
      </c>
      <c r="AB5" t="s">
        <v>1224</v>
      </c>
      <c r="AC5">
        <v>0</v>
      </c>
      <c r="AD5" t="s">
        <v>13</v>
      </c>
      <c r="AE5" t="s">
        <v>20</v>
      </c>
      <c r="AF5" t="s">
        <v>28</v>
      </c>
      <c r="AG5" t="s">
        <v>35</v>
      </c>
      <c r="AH5" t="s">
        <v>42</v>
      </c>
      <c r="AI5" t="s">
        <v>46</v>
      </c>
      <c r="AJ5" t="s">
        <v>1219</v>
      </c>
      <c r="AK5" t="s">
        <v>1219</v>
      </c>
    </row>
    <row r="6" spans="1:37" x14ac:dyDescent="0.25">
      <c r="A6" t="str">
        <f>'Main - Statewide'!A9</f>
        <v>01</v>
      </c>
      <c r="B6">
        <f>'Main - Statewide'!B9</f>
        <v>1</v>
      </c>
      <c r="C6" t="str">
        <f>'Main - Statewide'!C9</f>
        <v>0000</v>
      </c>
      <c r="D6" t="str">
        <f>'Main - Statewide'!D9</f>
        <v>ADAMS COUNTY</v>
      </c>
      <c r="E6">
        <f>'Main - Statewide'!E9</f>
        <v>0</v>
      </c>
      <c r="F6">
        <f>'Main - Statewide'!F9</f>
        <v>19581</v>
      </c>
      <c r="G6">
        <f>'Main - Statewide'!G9</f>
        <v>0.54681783909073134</v>
      </c>
      <c r="H6" s="66">
        <f>IFERROR(ROUND('Main - Statewide'!H9,2),"")</f>
        <v>112139.11</v>
      </c>
      <c r="I6">
        <f>'Main - Statewide'!I9</f>
        <v>0</v>
      </c>
      <c r="J6">
        <f>'Main - Statewide'!J9</f>
        <v>0</v>
      </c>
      <c r="K6">
        <f>'Main - Statewide'!K9</f>
        <v>66238.009999999995</v>
      </c>
      <c r="L6">
        <f>'Main - Statewide'!L9</f>
        <v>0</v>
      </c>
      <c r="M6">
        <f>'Main - Statewide'!M9</f>
        <v>0</v>
      </c>
      <c r="N6">
        <f>'Main - Statewide'!N9</f>
        <v>0</v>
      </c>
      <c r="O6">
        <f>'Main - Statewide'!O9</f>
        <v>0</v>
      </c>
      <c r="P6">
        <f>'Main - Statewide'!P9</f>
        <v>0</v>
      </c>
      <c r="Q6">
        <f>'Main - Statewide'!Q9</f>
        <v>66238.009999999995</v>
      </c>
      <c r="R6">
        <f>'Main - Statewide'!R9</f>
        <v>45901.100000000006</v>
      </c>
      <c r="T6" t="str">
        <f t="array" ref="T6">IF(ROWS(T$5:T5)&gt;$A$2,"",INDEX(A$5:R$800,SMALL(IF($A$5:$A$800=$A$1,ROW($A$5:$A$800)-ROW($A$5)+1),ROWS(T$5:T5)),COLUMNS($A5:$A5)))</f>
        <v/>
      </c>
      <c r="U6" t="str">
        <f t="array" ref="U6">IF(ROWS(U$5:U5)&gt;$A$2,"",INDEX(B$5:S$800,SMALL(IF($A$5:$A$800=$A$1,ROW($A$5:$A$800)-ROW($A$5)+1),ROWS(U$5:U5)),COLUMNS($A5:$A5)))</f>
        <v/>
      </c>
      <c r="V6" t="str">
        <f t="array" ref="V6">IF(ROWS(V$5:V5)&gt;$A$2,"",INDEX(C$5:T$800,SMALL(IF($A$5:$A$800=$A$1,ROW($A$5:$A$800)-ROW($A$5)+1),ROWS(V$5:V5)),COLUMNS($A5:$A5)))</f>
        <v/>
      </c>
      <c r="W6" t="str">
        <f t="array" ref="W6">IF(ROWS(W$5:W5)&gt;$A$2,"",INDEX(D$5:U$800,SMALL(IF($A$5:$A$800=$A$1,ROW($A$5:$A$800)-ROW($A$5)+1),ROWS(W$5:W5)),COLUMNS($A5:$A5)))</f>
        <v/>
      </c>
      <c r="X6" t="str">
        <f t="array" ref="X6">IF(ROWS(X$5:X5)&gt;$A$2,"",INDEX(E$5:V$800,SMALL(IF($A$5:$A$800=$A$1,ROW($A$5:$A$800)-ROW($A$5)+1),ROWS(X$5:X5)),COLUMNS($A5:$A5)))</f>
        <v/>
      </c>
      <c r="Y6" t="str">
        <f t="array" ref="Y6">IF(ROWS(Y$5:Y5)&gt;$A$2,"",INDEX(F$5:W$800,SMALL(IF($A$5:$A$800=$A$1,ROW($A$5:$A$800)-ROW($A$5)+1),ROWS(Y$5:Y5)),COLUMNS($A5:$A5)))</f>
        <v/>
      </c>
      <c r="Z6" t="str">
        <f t="array" ref="Z6">IF(ROWS(Z$5:Z5)&gt;$A$2,"",INDEX(G$5:X$800,SMALL(IF($A$5:$A$800=$A$1,ROW($A$5:$A$800)-ROW($A$5)+1),ROWS(Z$5:Z5)),COLUMNS($A5:$A5)))</f>
        <v/>
      </c>
      <c r="AA6" t="str">
        <f t="array" ref="AA6">IF(ROWS(AA$5:AA5)&gt;$A$2,"",INDEX(H$5:Y$800,SMALL(IF($A$5:$A$800=$A$1,ROW($A$5:$A$800)-ROW($A$5)+1),ROWS(AA$5:AA5)),COLUMNS($A5:$A5)))</f>
        <v/>
      </c>
      <c r="AB6" t="str">
        <f t="array" ref="AB6">IF(ROWS(AB$5:AB5)&gt;$A$2,"",INDEX(I$5:Z$800,SMALL(IF($A$5:$A$800=$A$1,ROW($A$5:$A$800)-ROW($A$5)+1),ROWS(AB$5:AB5)),COLUMNS($A5:$A5)))</f>
        <v/>
      </c>
      <c r="AC6" t="str">
        <f t="array" ref="AC6">IF(ROWS(AC$5:AC5)&gt;$A$2,"",INDEX(J$5:AA$800,SMALL(IF($A$5:$A$800=$A$1,ROW($A$5:$A$800)-ROW($A$5)+1),ROWS(AC$5:AC5)),COLUMNS($A5:$A5)))</f>
        <v/>
      </c>
      <c r="AD6" t="str">
        <f t="array" ref="AD6">IF(ROWS(AD$5:AD5)&gt;$A$2,"",INDEX(K$5:AB$800,SMALL(IF($A$5:$A$800=$A$1,ROW($A$5:$A$800)-ROW($A$5)+1),ROWS(AD$5:AD5)),COLUMNS($A5:$A5)))</f>
        <v/>
      </c>
      <c r="AE6" t="str">
        <f t="array" ref="AE6">IF(ROWS(AE$5:AE5)&gt;$A$2,"",INDEX(L$5:AC$800,SMALL(IF($A$5:$A$800=$A$1,ROW($A$5:$A$800)-ROW($A$5)+1),ROWS(AE$5:AE5)),COLUMNS($A5:$A5)))</f>
        <v/>
      </c>
      <c r="AF6" t="str">
        <f t="array" ref="AF6">IF(ROWS(AF$5:AF5)&gt;$A$2,"",INDEX(M$5:AD$800,SMALL(IF($A$5:$A$800=$A$1,ROW($A$5:$A$800)-ROW($A$5)+1),ROWS(AF$5:AF5)),COLUMNS($A5:$A5)))</f>
        <v/>
      </c>
      <c r="AG6" t="str">
        <f t="array" ref="AG6">IF(ROWS(AG$5:AG5)&gt;$A$2,"",INDEX(N$5:AE$800,SMALL(IF($A$5:$A$800=$A$1,ROW($A$5:$A$800)-ROW($A$5)+1),ROWS(AG$5:AG5)),COLUMNS($A5:$A5)))</f>
        <v/>
      </c>
      <c r="AH6" t="str">
        <f t="array" ref="AH6">IF(ROWS(AH$5:AH5)&gt;$A$2,"",INDEX(O$5:AF$800,SMALL(IF($A$5:$A$800=$A$1,ROW($A$5:$A$800)-ROW($A$5)+1),ROWS(AH$5:AH5)),COLUMNS($A5:$A5)))</f>
        <v/>
      </c>
      <c r="AI6" t="str">
        <f t="array" ref="AI6">IF(ROWS(AI$5:AI5)&gt;$A$2,"",INDEX(P$5:AG$800,SMALL(IF($A$5:$A$800=$A$1,ROW($A$5:$A$800)-ROW($A$5)+1),ROWS(AI$5:AI5)),COLUMNS($A5:$A5)))</f>
        <v/>
      </c>
      <c r="AJ6" t="str">
        <f t="array" ref="AJ6">IF(ROWS(AJ$5:AJ5)&gt;$A$2,"",INDEX(Q$5:AH$800,SMALL(IF($A$5:$A$800=$A$1,ROW($A$5:$A$800)-ROW($A$5)+1),ROWS(AJ$5:AJ5)),COLUMNS($A5:$A5)))</f>
        <v/>
      </c>
      <c r="AK6" t="str">
        <f t="array" ref="AK6">IF(ROWS(AK$5:AK5)&gt;$A$2,"",INDEX(R$5:AI$800,SMALL(IF($A$5:$A$800=$A$1,ROW($A$5:$A$800)-ROW($A$5)+1),ROWS(AK$5:AK5)),COLUMNS($A5:$A5)))</f>
        <v/>
      </c>
    </row>
    <row r="7" spans="1:37" x14ac:dyDescent="0.25">
      <c r="A7" t="str">
        <f>'Main - Statewide'!A10</f>
        <v>01</v>
      </c>
      <c r="B7">
        <f>'Main - Statewide'!B10</f>
        <v>3</v>
      </c>
      <c r="C7" t="str">
        <f>'Main - Statewide'!C10</f>
        <v>0453</v>
      </c>
      <c r="D7" t="str">
        <f>'Main - Statewide'!D10</f>
        <v>BERNE CIVIL CITY</v>
      </c>
      <c r="E7">
        <f>'Main - Statewide'!E10</f>
        <v>0</v>
      </c>
      <c r="F7">
        <f>'Main - Statewide'!F10</f>
        <v>4173</v>
      </c>
      <c r="G7">
        <f>'Main - Statewide'!G10</f>
        <v>0.11653494931441816</v>
      </c>
      <c r="H7" s="66">
        <f>IFERROR(ROUND('Main - Statewide'!H10,2),"")</f>
        <v>23898.5</v>
      </c>
      <c r="I7">
        <f>'Main - Statewide'!I10</f>
        <v>0</v>
      </c>
      <c r="J7">
        <f>'Main - Statewide'!J10</f>
        <v>0</v>
      </c>
      <c r="K7">
        <f>'Main - Statewide'!K10</f>
        <v>14116.3</v>
      </c>
      <c r="L7">
        <f>'Main - Statewide'!L10</f>
        <v>0</v>
      </c>
      <c r="M7">
        <f>'Main - Statewide'!M10</f>
        <v>0</v>
      </c>
      <c r="N7">
        <f>'Main - Statewide'!N10</f>
        <v>0</v>
      </c>
      <c r="O7">
        <f>'Main - Statewide'!O10</f>
        <v>0</v>
      </c>
      <c r="P7">
        <f>'Main - Statewide'!P10</f>
        <v>0</v>
      </c>
      <c r="Q7">
        <f>'Main - Statewide'!Q10</f>
        <v>14116.3</v>
      </c>
      <c r="R7">
        <f>'Main - Statewide'!R10</f>
        <v>9782.2000000000007</v>
      </c>
      <c r="T7" t="str">
        <f t="array" ref="T7">IF(ROWS(T$5:T6)&gt;$A$2,"",INDEX(A$5:R$800,SMALL(IF($A$5:$A$800=$A$1,ROW($A$5:$A$800)-ROW($A$5)+1),ROWS(T$5:T6)),COLUMNS($A6:$A6)))</f>
        <v/>
      </c>
      <c r="U7" t="str">
        <f t="array" ref="U7">IF(ROWS(U$5:U6)&gt;$A$2,"",INDEX(B$5:S$800,SMALL(IF($A$5:$A$800=$A$1,ROW($A$5:$A$800)-ROW($A$5)+1),ROWS(U$5:U6)),COLUMNS($A6:$A6)))</f>
        <v/>
      </c>
      <c r="V7" t="str">
        <f t="array" ref="V7">IF(ROWS(V$5:V6)&gt;$A$2,"",INDEX(C$5:T$800,SMALL(IF($A$5:$A$800=$A$1,ROW($A$5:$A$800)-ROW($A$5)+1),ROWS(V$5:V6)),COLUMNS($A6:$A6)))</f>
        <v/>
      </c>
      <c r="W7" t="str">
        <f t="array" ref="W7">IF(ROWS(W$5:W6)&gt;$A$2,"",INDEX(D$5:U$800,SMALL(IF($A$5:$A$800=$A$1,ROW($A$5:$A$800)-ROW($A$5)+1),ROWS(W$5:W6)),COLUMNS($A6:$A6)))</f>
        <v/>
      </c>
      <c r="X7" t="str">
        <f t="array" ref="X7">IF(ROWS(X$5:X6)&gt;$A$2,"",INDEX(E$5:V$800,SMALL(IF($A$5:$A$800=$A$1,ROW($A$5:$A$800)-ROW($A$5)+1),ROWS(X$5:X6)),COLUMNS($A6:$A6)))</f>
        <v/>
      </c>
      <c r="Y7" t="str">
        <f t="array" ref="Y7">IF(ROWS(Y$5:Y6)&gt;$A$2,"",INDEX(F$5:W$800,SMALL(IF($A$5:$A$800=$A$1,ROW($A$5:$A$800)-ROW($A$5)+1),ROWS(Y$5:Y6)),COLUMNS($A6:$A6)))</f>
        <v/>
      </c>
      <c r="Z7" t="str">
        <f t="array" ref="Z7">IF(ROWS(Z$5:Z6)&gt;$A$2,"",INDEX(G$5:X$800,SMALL(IF($A$5:$A$800=$A$1,ROW($A$5:$A$800)-ROW($A$5)+1),ROWS(Z$5:Z6)),COLUMNS($A6:$A6)))</f>
        <v/>
      </c>
      <c r="AA7" t="str">
        <f t="array" ref="AA7">IF(ROWS(AA$5:AA6)&gt;$A$2,"",INDEX(H$5:Y$800,SMALL(IF($A$5:$A$800=$A$1,ROW($A$5:$A$800)-ROW($A$5)+1),ROWS(AA$5:AA6)),COLUMNS($A6:$A6)))</f>
        <v/>
      </c>
      <c r="AB7" t="str">
        <f t="array" ref="AB7">IF(ROWS(AB$5:AB6)&gt;$A$2,"",INDEX(I$5:Z$800,SMALL(IF($A$5:$A$800=$A$1,ROW($A$5:$A$800)-ROW($A$5)+1),ROWS(AB$5:AB6)),COLUMNS($A6:$A6)))</f>
        <v/>
      </c>
      <c r="AC7" t="str">
        <f t="array" ref="AC7">IF(ROWS(AC$5:AC6)&gt;$A$2,"",INDEX(J$5:AA$800,SMALL(IF($A$5:$A$800=$A$1,ROW($A$5:$A$800)-ROW($A$5)+1),ROWS(AC$5:AC6)),COLUMNS($A6:$A6)))</f>
        <v/>
      </c>
      <c r="AD7" t="str">
        <f t="array" ref="AD7">IF(ROWS(AD$5:AD6)&gt;$A$2,"",INDEX(K$5:AB$800,SMALL(IF($A$5:$A$800=$A$1,ROW($A$5:$A$800)-ROW($A$5)+1),ROWS(AD$5:AD6)),COLUMNS($A6:$A6)))</f>
        <v/>
      </c>
      <c r="AE7" t="str">
        <f t="array" ref="AE7">IF(ROWS(AE$5:AE6)&gt;$A$2,"",INDEX(L$5:AC$800,SMALL(IF($A$5:$A$800=$A$1,ROW($A$5:$A$800)-ROW($A$5)+1),ROWS(AE$5:AE6)),COLUMNS($A6:$A6)))</f>
        <v/>
      </c>
      <c r="AF7" t="str">
        <f t="array" ref="AF7">IF(ROWS(AF$5:AF6)&gt;$A$2,"",INDEX(M$5:AD$800,SMALL(IF($A$5:$A$800=$A$1,ROW($A$5:$A$800)-ROW($A$5)+1),ROWS(AF$5:AF6)),COLUMNS($A6:$A6)))</f>
        <v/>
      </c>
      <c r="AG7" t="str">
        <f t="array" ref="AG7">IF(ROWS(AG$5:AG6)&gt;$A$2,"",INDEX(N$5:AE$800,SMALL(IF($A$5:$A$800=$A$1,ROW($A$5:$A$800)-ROW($A$5)+1),ROWS(AG$5:AG6)),COLUMNS($A6:$A6)))</f>
        <v/>
      </c>
      <c r="AH7" t="str">
        <f t="array" ref="AH7">IF(ROWS(AH$5:AH6)&gt;$A$2,"",INDEX(O$5:AF$800,SMALL(IF($A$5:$A$800=$A$1,ROW($A$5:$A$800)-ROW($A$5)+1),ROWS(AH$5:AH6)),COLUMNS($A6:$A6)))</f>
        <v/>
      </c>
      <c r="AI7" t="str">
        <f t="array" ref="AI7">IF(ROWS(AI$5:AI6)&gt;$A$2,"",INDEX(P$5:AG$800,SMALL(IF($A$5:$A$800=$A$1,ROW($A$5:$A$800)-ROW($A$5)+1),ROWS(AI$5:AI6)),COLUMNS($A6:$A6)))</f>
        <v/>
      </c>
      <c r="AJ7" t="str">
        <f t="array" ref="AJ7">IF(ROWS(AJ$5:AJ6)&gt;$A$2,"",INDEX(Q$5:AH$800,SMALL(IF($A$5:$A$800=$A$1,ROW($A$5:$A$800)-ROW($A$5)+1),ROWS(AJ$5:AJ6)),COLUMNS($A6:$A6)))</f>
        <v/>
      </c>
      <c r="AK7" t="str">
        <f t="array" ref="AK7">IF(ROWS(AK$5:AK6)&gt;$A$2,"",INDEX(R$5:AI$800,SMALL(IF($A$5:$A$800=$A$1,ROW($A$5:$A$800)-ROW($A$5)+1),ROWS(AK$5:AK6)),COLUMNS($A6:$A6)))</f>
        <v/>
      </c>
    </row>
    <row r="8" spans="1:37" x14ac:dyDescent="0.25">
      <c r="A8" t="str">
        <f>'Main - Statewide'!A11</f>
        <v>01</v>
      </c>
      <c r="B8">
        <f>'Main - Statewide'!B11</f>
        <v>3</v>
      </c>
      <c r="C8" t="str">
        <f>'Main - Statewide'!C11</f>
        <v>0407</v>
      </c>
      <c r="D8" t="str">
        <f>'Main - Statewide'!D11</f>
        <v>DECATUR CIVIL CITY</v>
      </c>
      <c r="E8">
        <f>'Main - Statewide'!E11</f>
        <v>0</v>
      </c>
      <c r="F8">
        <f>'Main - Statewide'!F11</f>
        <v>9913</v>
      </c>
      <c r="G8">
        <f>'Main - Statewide'!G11</f>
        <v>0.27682984724510595</v>
      </c>
      <c r="H8" s="66">
        <f>IFERROR(ROUND('Main - Statewide'!H11,2),"")</f>
        <v>56771.1</v>
      </c>
      <c r="I8">
        <f>'Main - Statewide'!I11</f>
        <v>0</v>
      </c>
      <c r="J8">
        <f>'Main - Statewide'!J11</f>
        <v>0</v>
      </c>
      <c r="K8">
        <f>'Main - Statewide'!K11</f>
        <v>33533.39</v>
      </c>
      <c r="L8">
        <f>'Main - Statewide'!L11</f>
        <v>0</v>
      </c>
      <c r="M8">
        <f>'Main - Statewide'!M11</f>
        <v>0</v>
      </c>
      <c r="N8">
        <f>'Main - Statewide'!N11</f>
        <v>0</v>
      </c>
      <c r="O8">
        <f>'Main - Statewide'!O11</f>
        <v>0</v>
      </c>
      <c r="P8">
        <f>'Main - Statewide'!P11</f>
        <v>0</v>
      </c>
      <c r="Q8">
        <f>'Main - Statewide'!Q11</f>
        <v>33533.39</v>
      </c>
      <c r="R8">
        <f>'Main - Statewide'!R11</f>
        <v>23237.71</v>
      </c>
      <c r="T8" t="str">
        <f t="array" ref="T8">IF(ROWS(T$5:T7)&gt;$A$2,"",INDEX(A$5:R$800,SMALL(IF($A$5:$A$800=$A$1,ROW($A$5:$A$800)-ROW($A$5)+1),ROWS(T$5:T7)),COLUMNS($A7:$A7)))</f>
        <v/>
      </c>
      <c r="U8" t="str">
        <f t="array" ref="U8">IF(ROWS(U$5:U7)&gt;$A$2,"",INDEX(B$5:S$800,SMALL(IF($A$5:$A$800=$A$1,ROW($A$5:$A$800)-ROW($A$5)+1),ROWS(U$5:U7)),COLUMNS($A7:$A7)))</f>
        <v/>
      </c>
      <c r="V8" t="str">
        <f t="array" ref="V8">IF(ROWS(V$5:V7)&gt;$A$2,"",INDEX(C$5:T$800,SMALL(IF($A$5:$A$800=$A$1,ROW($A$5:$A$800)-ROW($A$5)+1),ROWS(V$5:V7)),COLUMNS($A7:$A7)))</f>
        <v/>
      </c>
      <c r="W8" t="str">
        <f t="array" ref="W8">IF(ROWS(W$5:W7)&gt;$A$2,"",INDEX(D$5:U$800,SMALL(IF($A$5:$A$800=$A$1,ROW($A$5:$A$800)-ROW($A$5)+1),ROWS(W$5:W7)),COLUMNS($A7:$A7)))</f>
        <v/>
      </c>
      <c r="X8" t="str">
        <f t="array" ref="X8">IF(ROWS(X$5:X7)&gt;$A$2,"",INDEX(E$5:V$800,SMALL(IF($A$5:$A$800=$A$1,ROW($A$5:$A$800)-ROW($A$5)+1),ROWS(X$5:X7)),COLUMNS($A7:$A7)))</f>
        <v/>
      </c>
      <c r="Y8" t="str">
        <f t="array" ref="Y8">IF(ROWS(Y$5:Y7)&gt;$A$2,"",INDEX(F$5:W$800,SMALL(IF($A$5:$A$800=$A$1,ROW($A$5:$A$800)-ROW($A$5)+1),ROWS(Y$5:Y7)),COLUMNS($A7:$A7)))</f>
        <v/>
      </c>
      <c r="Z8" t="str">
        <f t="array" ref="Z8">IF(ROWS(Z$5:Z7)&gt;$A$2,"",INDEX(G$5:X$800,SMALL(IF($A$5:$A$800=$A$1,ROW($A$5:$A$800)-ROW($A$5)+1),ROWS(Z$5:Z7)),COLUMNS($A7:$A7)))</f>
        <v/>
      </c>
      <c r="AA8" t="str">
        <f t="array" ref="AA8">IF(ROWS(AA$5:AA7)&gt;$A$2,"",INDEX(H$5:Y$800,SMALL(IF($A$5:$A$800=$A$1,ROW($A$5:$A$800)-ROW($A$5)+1),ROWS(AA$5:AA7)),COLUMNS($A7:$A7)))</f>
        <v/>
      </c>
      <c r="AB8" t="str">
        <f t="array" ref="AB8">IF(ROWS(AB$5:AB7)&gt;$A$2,"",INDEX(I$5:Z$800,SMALL(IF($A$5:$A$800=$A$1,ROW($A$5:$A$800)-ROW($A$5)+1),ROWS(AB$5:AB7)),COLUMNS($A7:$A7)))</f>
        <v/>
      </c>
      <c r="AC8" t="str">
        <f t="array" ref="AC8">IF(ROWS(AC$5:AC7)&gt;$A$2,"",INDEX(J$5:AA$800,SMALL(IF($A$5:$A$800=$A$1,ROW($A$5:$A$800)-ROW($A$5)+1),ROWS(AC$5:AC7)),COLUMNS($A7:$A7)))</f>
        <v/>
      </c>
      <c r="AD8" t="str">
        <f t="array" ref="AD8">IF(ROWS(AD$5:AD7)&gt;$A$2,"",INDEX(K$5:AB$800,SMALL(IF($A$5:$A$800=$A$1,ROW($A$5:$A$800)-ROW($A$5)+1),ROWS(AD$5:AD7)),COLUMNS($A7:$A7)))</f>
        <v/>
      </c>
      <c r="AE8" t="str">
        <f t="array" ref="AE8">IF(ROWS(AE$5:AE7)&gt;$A$2,"",INDEX(L$5:AC$800,SMALL(IF($A$5:$A$800=$A$1,ROW($A$5:$A$800)-ROW($A$5)+1),ROWS(AE$5:AE7)),COLUMNS($A7:$A7)))</f>
        <v/>
      </c>
      <c r="AF8" t="str">
        <f t="array" ref="AF8">IF(ROWS(AF$5:AF7)&gt;$A$2,"",INDEX(M$5:AD$800,SMALL(IF($A$5:$A$800=$A$1,ROW($A$5:$A$800)-ROW($A$5)+1),ROWS(AF$5:AF7)),COLUMNS($A7:$A7)))</f>
        <v/>
      </c>
      <c r="AG8" t="str">
        <f t="array" ref="AG8">IF(ROWS(AG$5:AG7)&gt;$A$2,"",INDEX(N$5:AE$800,SMALL(IF($A$5:$A$800=$A$1,ROW($A$5:$A$800)-ROW($A$5)+1),ROWS(AG$5:AG7)),COLUMNS($A7:$A7)))</f>
        <v/>
      </c>
      <c r="AH8" t="str">
        <f t="array" ref="AH8">IF(ROWS(AH$5:AH7)&gt;$A$2,"",INDEX(O$5:AF$800,SMALL(IF($A$5:$A$800=$A$1,ROW($A$5:$A$800)-ROW($A$5)+1),ROWS(AH$5:AH7)),COLUMNS($A7:$A7)))</f>
        <v/>
      </c>
      <c r="AI8" t="str">
        <f t="array" ref="AI8">IF(ROWS(AI$5:AI7)&gt;$A$2,"",INDEX(P$5:AG$800,SMALL(IF($A$5:$A$800=$A$1,ROW($A$5:$A$800)-ROW($A$5)+1),ROWS(AI$5:AI7)),COLUMNS($A7:$A7)))</f>
        <v/>
      </c>
      <c r="AJ8" t="str">
        <f t="array" ref="AJ8">IF(ROWS(AJ$5:AJ7)&gt;$A$2,"",INDEX(Q$5:AH$800,SMALL(IF($A$5:$A$800=$A$1,ROW($A$5:$A$800)-ROW($A$5)+1),ROWS(AJ$5:AJ7)),COLUMNS($A7:$A7)))</f>
        <v/>
      </c>
      <c r="AK8" t="str">
        <f t="array" ref="AK8">IF(ROWS(AK$5:AK7)&gt;$A$2,"",INDEX(R$5:AI$800,SMALL(IF($A$5:$A$800=$A$1,ROW($A$5:$A$800)-ROW($A$5)+1),ROWS(AK$5:AK7)),COLUMNS($A7:$A7)))</f>
        <v/>
      </c>
    </row>
    <row r="9" spans="1:37" x14ac:dyDescent="0.25">
      <c r="A9" t="str">
        <f>'Main - Statewide'!A12</f>
        <v>01</v>
      </c>
      <c r="B9">
        <f>'Main - Statewide'!B12</f>
        <v>3</v>
      </c>
      <c r="C9" t="str">
        <f>'Main - Statewide'!C12</f>
        <v>0520</v>
      </c>
      <c r="D9" t="str">
        <f>'Main - Statewide'!D12</f>
        <v>GENEVA CIVIL TOWN</v>
      </c>
      <c r="E9">
        <f>'Main - Statewide'!E12</f>
        <v>0</v>
      </c>
      <c r="F9">
        <f>'Main - Statewide'!F12</f>
        <v>1257</v>
      </c>
      <c r="G9">
        <f>'Main - Statewide'!G12</f>
        <v>3.5102907090396269E-2</v>
      </c>
      <c r="H9" s="66">
        <f>IFERROR(ROUND('Main - Statewide'!H12,2),"")</f>
        <v>7198.76</v>
      </c>
      <c r="I9">
        <f>'Main - Statewide'!I12</f>
        <v>0</v>
      </c>
      <c r="J9">
        <f>'Main - Statewide'!J12</f>
        <v>0</v>
      </c>
      <c r="K9">
        <f>'Main - Statewide'!K12</f>
        <v>4252.1400000000003</v>
      </c>
      <c r="L9">
        <f>'Main - Statewide'!L12</f>
        <v>0</v>
      </c>
      <c r="M9">
        <f>'Main - Statewide'!M12</f>
        <v>0</v>
      </c>
      <c r="N9">
        <f>'Main - Statewide'!N12</f>
        <v>0</v>
      </c>
      <c r="O9">
        <f>'Main - Statewide'!O12</f>
        <v>0</v>
      </c>
      <c r="P9">
        <f>'Main - Statewide'!P12</f>
        <v>0</v>
      </c>
      <c r="Q9">
        <f>'Main - Statewide'!Q12</f>
        <v>4252.1400000000003</v>
      </c>
      <c r="R9">
        <f>'Main - Statewide'!R12</f>
        <v>2946.62</v>
      </c>
      <c r="T9" t="str">
        <f t="array" ref="T9">IF(ROWS(T$5:T8)&gt;$A$2,"",INDEX(A$5:R$800,SMALL(IF($A$5:$A$800=$A$1,ROW($A$5:$A$800)-ROW($A$5)+1),ROWS(T$5:T8)),COLUMNS($A8:$A8)))</f>
        <v/>
      </c>
      <c r="U9" t="str">
        <f t="array" ref="U9">IF(ROWS(U$5:U8)&gt;$A$2,"",INDEX(B$5:S$800,SMALL(IF($A$5:$A$800=$A$1,ROW($A$5:$A$800)-ROW($A$5)+1),ROWS(U$5:U8)),COLUMNS($A8:$A8)))</f>
        <v/>
      </c>
      <c r="V9" t="str">
        <f t="array" ref="V9">IF(ROWS(V$5:V8)&gt;$A$2,"",INDEX(C$5:T$800,SMALL(IF($A$5:$A$800=$A$1,ROW($A$5:$A$800)-ROW($A$5)+1),ROWS(V$5:V8)),COLUMNS($A8:$A8)))</f>
        <v/>
      </c>
      <c r="W9" t="str">
        <f t="array" ref="W9">IF(ROWS(W$5:W8)&gt;$A$2,"",INDEX(D$5:U$800,SMALL(IF($A$5:$A$800=$A$1,ROW($A$5:$A$800)-ROW($A$5)+1),ROWS(W$5:W8)),COLUMNS($A8:$A8)))</f>
        <v/>
      </c>
      <c r="X9" t="str">
        <f t="array" ref="X9">IF(ROWS(X$5:X8)&gt;$A$2,"",INDEX(E$5:V$800,SMALL(IF($A$5:$A$800=$A$1,ROW($A$5:$A$800)-ROW($A$5)+1),ROWS(X$5:X8)),COLUMNS($A8:$A8)))</f>
        <v/>
      </c>
      <c r="Y9" t="str">
        <f t="array" ref="Y9">IF(ROWS(Y$5:Y8)&gt;$A$2,"",INDEX(F$5:W$800,SMALL(IF($A$5:$A$800=$A$1,ROW($A$5:$A$800)-ROW($A$5)+1),ROWS(Y$5:Y8)),COLUMNS($A8:$A8)))</f>
        <v/>
      </c>
      <c r="Z9" t="str">
        <f t="array" ref="Z9">IF(ROWS(Z$5:Z8)&gt;$A$2,"",INDEX(G$5:X$800,SMALL(IF($A$5:$A$800=$A$1,ROW($A$5:$A$800)-ROW($A$5)+1),ROWS(Z$5:Z8)),COLUMNS($A8:$A8)))</f>
        <v/>
      </c>
      <c r="AA9" t="str">
        <f t="array" ref="AA9">IF(ROWS(AA$5:AA8)&gt;$A$2,"",INDEX(H$5:Y$800,SMALL(IF($A$5:$A$800=$A$1,ROW($A$5:$A$800)-ROW($A$5)+1),ROWS(AA$5:AA8)),COLUMNS($A8:$A8)))</f>
        <v/>
      </c>
      <c r="AB9" t="str">
        <f t="array" ref="AB9">IF(ROWS(AB$5:AB8)&gt;$A$2,"",INDEX(I$5:Z$800,SMALL(IF($A$5:$A$800=$A$1,ROW($A$5:$A$800)-ROW($A$5)+1),ROWS(AB$5:AB8)),COLUMNS($A8:$A8)))</f>
        <v/>
      </c>
      <c r="AC9" t="str">
        <f t="array" ref="AC9">IF(ROWS(AC$5:AC8)&gt;$A$2,"",INDEX(J$5:AA$800,SMALL(IF($A$5:$A$800=$A$1,ROW($A$5:$A$800)-ROW($A$5)+1),ROWS(AC$5:AC8)),COLUMNS($A8:$A8)))</f>
        <v/>
      </c>
      <c r="AD9" t="str">
        <f t="array" ref="AD9">IF(ROWS(AD$5:AD8)&gt;$A$2,"",INDEX(K$5:AB$800,SMALL(IF($A$5:$A$800=$A$1,ROW($A$5:$A$800)-ROW($A$5)+1),ROWS(AD$5:AD8)),COLUMNS($A8:$A8)))</f>
        <v/>
      </c>
      <c r="AE9" t="str">
        <f t="array" ref="AE9">IF(ROWS(AE$5:AE8)&gt;$A$2,"",INDEX(L$5:AC$800,SMALL(IF($A$5:$A$800=$A$1,ROW($A$5:$A$800)-ROW($A$5)+1),ROWS(AE$5:AE8)),COLUMNS($A8:$A8)))</f>
        <v/>
      </c>
      <c r="AF9" t="str">
        <f t="array" ref="AF9">IF(ROWS(AF$5:AF8)&gt;$A$2,"",INDEX(M$5:AD$800,SMALL(IF($A$5:$A$800=$A$1,ROW($A$5:$A$800)-ROW($A$5)+1),ROWS(AF$5:AF8)),COLUMNS($A8:$A8)))</f>
        <v/>
      </c>
      <c r="AG9" t="str">
        <f t="array" ref="AG9">IF(ROWS(AG$5:AG8)&gt;$A$2,"",INDEX(N$5:AE$800,SMALL(IF($A$5:$A$800=$A$1,ROW($A$5:$A$800)-ROW($A$5)+1),ROWS(AG$5:AG8)),COLUMNS($A8:$A8)))</f>
        <v/>
      </c>
      <c r="AH9" t="str">
        <f t="array" ref="AH9">IF(ROWS(AH$5:AH8)&gt;$A$2,"",INDEX(O$5:AF$800,SMALL(IF($A$5:$A$800=$A$1,ROW($A$5:$A$800)-ROW($A$5)+1),ROWS(AH$5:AH8)),COLUMNS($A8:$A8)))</f>
        <v/>
      </c>
      <c r="AI9" t="str">
        <f t="array" ref="AI9">IF(ROWS(AI$5:AI8)&gt;$A$2,"",INDEX(P$5:AG$800,SMALL(IF($A$5:$A$800=$A$1,ROW($A$5:$A$800)-ROW($A$5)+1),ROWS(AI$5:AI8)),COLUMNS($A8:$A8)))</f>
        <v/>
      </c>
      <c r="AJ9" t="str">
        <f t="array" ref="AJ9">IF(ROWS(AJ$5:AJ8)&gt;$A$2,"",INDEX(Q$5:AH$800,SMALL(IF($A$5:$A$800=$A$1,ROW($A$5:$A$800)-ROW($A$5)+1),ROWS(AJ$5:AJ8)),COLUMNS($A8:$A8)))</f>
        <v/>
      </c>
      <c r="AK9" t="str">
        <f t="array" ref="AK9">IF(ROWS(AK$5:AK8)&gt;$A$2,"",INDEX(R$5:AI$800,SMALL(IF($A$5:$A$800=$A$1,ROW($A$5:$A$800)-ROW($A$5)+1),ROWS(AK$5:AK8)),COLUMNS($A8:$A8)))</f>
        <v/>
      </c>
    </row>
    <row r="10" spans="1:37" x14ac:dyDescent="0.25">
      <c r="A10" t="str">
        <f>'Main - Statewide'!A13</f>
        <v>01</v>
      </c>
      <c r="B10">
        <f>'Main - Statewide'!B13</f>
        <v>3</v>
      </c>
      <c r="C10" t="str">
        <f>'Main - Statewide'!C13</f>
        <v>0521</v>
      </c>
      <c r="D10" t="str">
        <f>'Main - Statewide'!D13</f>
        <v>MONROE CIVIL TOWN</v>
      </c>
      <c r="E10">
        <f>'Main - Statewide'!E13</f>
        <v>0</v>
      </c>
      <c r="F10">
        <f>'Main - Statewide'!F13</f>
        <v>885</v>
      </c>
      <c r="G10">
        <f>'Main - Statewide'!G13</f>
        <v>2.4714457259348208E-2</v>
      </c>
      <c r="H10" s="66">
        <f>IFERROR(ROUND('Main - Statewide'!H13,2),"")</f>
        <v>5068.34</v>
      </c>
      <c r="I10">
        <f>'Main - Statewide'!I13</f>
        <v>0</v>
      </c>
      <c r="J10">
        <f>'Main - Statewide'!J13</f>
        <v>0</v>
      </c>
      <c r="K10">
        <f>'Main - Statewide'!K13</f>
        <v>2993.75</v>
      </c>
      <c r="L10">
        <f>'Main - Statewide'!L13</f>
        <v>0</v>
      </c>
      <c r="M10">
        <f>'Main - Statewide'!M13</f>
        <v>0</v>
      </c>
      <c r="N10">
        <f>'Main - Statewide'!N13</f>
        <v>0</v>
      </c>
      <c r="O10">
        <f>'Main - Statewide'!O13</f>
        <v>0</v>
      </c>
      <c r="P10">
        <f>'Main - Statewide'!P13</f>
        <v>0</v>
      </c>
      <c r="Q10">
        <f>'Main - Statewide'!Q13</f>
        <v>2993.75</v>
      </c>
      <c r="R10">
        <f>'Main - Statewide'!R13</f>
        <v>2074.59</v>
      </c>
      <c r="T10" t="str">
        <f t="array" ref="T10">IF(ROWS(T$5:T9)&gt;$A$2,"",INDEX(A$5:R$800,SMALL(IF($A$5:$A$800=$A$1,ROW($A$5:$A$800)-ROW($A$5)+1),ROWS(T$5:T9)),COLUMNS($A9:$A9)))</f>
        <v/>
      </c>
      <c r="U10" t="str">
        <f t="array" ref="U10">IF(ROWS(U$5:U9)&gt;$A$2,"",INDEX(B$5:S$800,SMALL(IF($A$5:$A$800=$A$1,ROW($A$5:$A$800)-ROW($A$5)+1),ROWS(U$5:U9)),COLUMNS($A9:$A9)))</f>
        <v/>
      </c>
      <c r="V10" t="str">
        <f t="array" ref="V10">IF(ROWS(V$5:V9)&gt;$A$2,"",INDEX(C$5:T$800,SMALL(IF($A$5:$A$800=$A$1,ROW($A$5:$A$800)-ROW($A$5)+1),ROWS(V$5:V9)),COLUMNS($A9:$A9)))</f>
        <v/>
      </c>
      <c r="W10" t="str">
        <f t="array" ref="W10">IF(ROWS(W$5:W9)&gt;$A$2,"",INDEX(D$5:U$800,SMALL(IF($A$5:$A$800=$A$1,ROW($A$5:$A$800)-ROW($A$5)+1),ROWS(W$5:W9)),COLUMNS($A9:$A9)))</f>
        <v/>
      </c>
      <c r="X10" t="str">
        <f t="array" ref="X10">IF(ROWS(X$5:X9)&gt;$A$2,"",INDEX(E$5:V$800,SMALL(IF($A$5:$A$800=$A$1,ROW($A$5:$A$800)-ROW($A$5)+1),ROWS(X$5:X9)),COLUMNS($A9:$A9)))</f>
        <v/>
      </c>
      <c r="Y10" t="str">
        <f t="array" ref="Y10">IF(ROWS(Y$5:Y9)&gt;$A$2,"",INDEX(F$5:W$800,SMALL(IF($A$5:$A$800=$A$1,ROW($A$5:$A$800)-ROW($A$5)+1),ROWS(Y$5:Y9)),COLUMNS($A9:$A9)))</f>
        <v/>
      </c>
      <c r="Z10" t="str">
        <f t="array" ref="Z10">IF(ROWS(Z$5:Z9)&gt;$A$2,"",INDEX(G$5:X$800,SMALL(IF($A$5:$A$800=$A$1,ROW($A$5:$A$800)-ROW($A$5)+1),ROWS(Z$5:Z9)),COLUMNS($A9:$A9)))</f>
        <v/>
      </c>
      <c r="AA10" t="str">
        <f t="array" ref="AA10">IF(ROWS(AA$5:AA9)&gt;$A$2,"",INDEX(H$5:Y$800,SMALL(IF($A$5:$A$800=$A$1,ROW($A$5:$A$800)-ROW($A$5)+1),ROWS(AA$5:AA9)),COLUMNS($A9:$A9)))</f>
        <v/>
      </c>
      <c r="AB10" t="str">
        <f t="array" ref="AB10">IF(ROWS(AB$5:AB9)&gt;$A$2,"",INDEX(I$5:Z$800,SMALL(IF($A$5:$A$800=$A$1,ROW($A$5:$A$800)-ROW($A$5)+1),ROWS(AB$5:AB9)),COLUMNS($A9:$A9)))</f>
        <v/>
      </c>
      <c r="AC10" t="str">
        <f t="array" ref="AC10">IF(ROWS(AC$5:AC9)&gt;$A$2,"",INDEX(J$5:AA$800,SMALL(IF($A$5:$A$800=$A$1,ROW($A$5:$A$800)-ROW($A$5)+1),ROWS(AC$5:AC9)),COLUMNS($A9:$A9)))</f>
        <v/>
      </c>
      <c r="AD10" t="str">
        <f t="array" ref="AD10">IF(ROWS(AD$5:AD9)&gt;$A$2,"",INDEX(K$5:AB$800,SMALL(IF($A$5:$A$800=$A$1,ROW($A$5:$A$800)-ROW($A$5)+1),ROWS(AD$5:AD9)),COLUMNS($A9:$A9)))</f>
        <v/>
      </c>
      <c r="AE10" t="str">
        <f t="array" ref="AE10">IF(ROWS(AE$5:AE9)&gt;$A$2,"",INDEX(L$5:AC$800,SMALL(IF($A$5:$A$800=$A$1,ROW($A$5:$A$800)-ROW($A$5)+1),ROWS(AE$5:AE9)),COLUMNS($A9:$A9)))</f>
        <v/>
      </c>
      <c r="AF10" t="str">
        <f t="array" ref="AF10">IF(ROWS(AF$5:AF9)&gt;$A$2,"",INDEX(M$5:AD$800,SMALL(IF($A$5:$A$800=$A$1,ROW($A$5:$A$800)-ROW($A$5)+1),ROWS(AF$5:AF9)),COLUMNS($A9:$A9)))</f>
        <v/>
      </c>
      <c r="AG10" t="str">
        <f t="array" ref="AG10">IF(ROWS(AG$5:AG9)&gt;$A$2,"",INDEX(N$5:AE$800,SMALL(IF($A$5:$A$800=$A$1,ROW($A$5:$A$800)-ROW($A$5)+1),ROWS(AG$5:AG9)),COLUMNS($A9:$A9)))</f>
        <v/>
      </c>
      <c r="AH10" t="str">
        <f t="array" ref="AH10">IF(ROWS(AH$5:AH9)&gt;$A$2,"",INDEX(O$5:AF$800,SMALL(IF($A$5:$A$800=$A$1,ROW($A$5:$A$800)-ROW($A$5)+1),ROWS(AH$5:AH9)),COLUMNS($A9:$A9)))</f>
        <v/>
      </c>
      <c r="AI10" t="str">
        <f t="array" ref="AI10">IF(ROWS(AI$5:AI9)&gt;$A$2,"",INDEX(P$5:AG$800,SMALL(IF($A$5:$A$800=$A$1,ROW($A$5:$A$800)-ROW($A$5)+1),ROWS(AI$5:AI9)),COLUMNS($A9:$A9)))</f>
        <v/>
      </c>
      <c r="AJ10" t="str">
        <f t="array" ref="AJ10">IF(ROWS(AJ$5:AJ9)&gt;$A$2,"",INDEX(Q$5:AH$800,SMALL(IF($A$5:$A$800=$A$1,ROW($A$5:$A$800)-ROW($A$5)+1),ROWS(AJ$5:AJ9)),COLUMNS($A9:$A9)))</f>
        <v/>
      </c>
      <c r="AK10" t="str">
        <f t="array" ref="AK10">IF(ROWS(AK$5:AK9)&gt;$A$2,"",INDEX(R$5:AI$800,SMALL(IF($A$5:$A$800=$A$1,ROW($A$5:$A$800)-ROW($A$5)+1),ROWS(AK$5:AK9)),COLUMNS($A9:$A9)))</f>
        <v/>
      </c>
    </row>
    <row r="11" spans="1:37" x14ac:dyDescent="0.25">
      <c r="A11">
        <f>'Main - Statewide'!A14</f>
        <v>0</v>
      </c>
      <c r="B11">
        <f>'Main - Statewide'!B14</f>
        <v>0</v>
      </c>
      <c r="C11">
        <f>'Main - Statewide'!C14</f>
        <v>0</v>
      </c>
      <c r="D11" t="str">
        <f>'Main - Statewide'!D14</f>
        <v>COUNTY DISTRIBUTION AMOUNT</v>
      </c>
      <c r="E11">
        <f>'Main - Statewide'!E14</f>
        <v>0</v>
      </c>
      <c r="F11">
        <f>'Main - Statewide'!F14</f>
        <v>35809</v>
      </c>
      <c r="G11">
        <f>'Main - Statewide'!G14</f>
        <v>1</v>
      </c>
      <c r="H11" s="66">
        <f>IFERROR(ROUND('Main - Statewide'!H14,2),"")</f>
        <v>205075.81</v>
      </c>
      <c r="I11">
        <f>'Main - Statewide'!I14</f>
        <v>0</v>
      </c>
      <c r="J11">
        <f>'Main - Statewide'!J14</f>
        <v>0</v>
      </c>
      <c r="K11">
        <f>'Main - Statewide'!K14</f>
        <v>121133.59</v>
      </c>
      <c r="L11">
        <f>'Main - Statewide'!L14</f>
        <v>0</v>
      </c>
      <c r="M11">
        <f>'Main - Statewide'!M14</f>
        <v>0</v>
      </c>
      <c r="N11">
        <f>'Main - Statewide'!N14</f>
        <v>0</v>
      </c>
      <c r="O11">
        <f>'Main - Statewide'!O14</f>
        <v>0</v>
      </c>
      <c r="P11">
        <f>'Main - Statewide'!P14</f>
        <v>0</v>
      </c>
      <c r="Q11">
        <f>'Main - Statewide'!Q14</f>
        <v>121133.59</v>
      </c>
      <c r="R11">
        <f>'Main - Statewide'!R14</f>
        <v>83942.22</v>
      </c>
      <c r="T11" t="str">
        <f t="array" ref="T11">IF(ROWS(T$5:T10)&gt;$A$2,"",INDEX(A$5:R$800,SMALL(IF($A$5:$A$800=$A$1,ROW($A$5:$A$800)-ROW($A$5)+1),ROWS(T$5:T10)),COLUMNS($A10:$A10)))</f>
        <v/>
      </c>
      <c r="U11" t="str">
        <f t="array" ref="U11">IF(ROWS(U$5:U10)&gt;$A$2,"",INDEX(B$5:S$800,SMALL(IF($A$5:$A$800=$A$1,ROW($A$5:$A$800)-ROW($A$5)+1),ROWS(U$5:U10)),COLUMNS($A10:$A10)))</f>
        <v/>
      </c>
      <c r="V11" t="str">
        <f t="array" ref="V11">IF(ROWS(V$5:V10)&gt;$A$2,"",INDEX(C$5:T$800,SMALL(IF($A$5:$A$800=$A$1,ROW($A$5:$A$800)-ROW($A$5)+1),ROWS(V$5:V10)),COLUMNS($A10:$A10)))</f>
        <v/>
      </c>
      <c r="W11" t="str">
        <f t="array" ref="W11">IF(ROWS(W$5:W10)&gt;$A$2,"",INDEX(D$5:U$800,SMALL(IF($A$5:$A$800=$A$1,ROW($A$5:$A$800)-ROW($A$5)+1),ROWS(W$5:W10)),COLUMNS($A10:$A10)))</f>
        <v/>
      </c>
      <c r="X11" t="str">
        <f t="array" ref="X11">IF(ROWS(X$5:X10)&gt;$A$2,"",INDEX(E$5:V$800,SMALL(IF($A$5:$A$800=$A$1,ROW($A$5:$A$800)-ROW($A$5)+1),ROWS(X$5:X10)),COLUMNS($A10:$A10)))</f>
        <v/>
      </c>
      <c r="Y11" t="str">
        <f t="array" ref="Y11">IF(ROWS(Y$5:Y10)&gt;$A$2,"",INDEX(F$5:W$800,SMALL(IF($A$5:$A$800=$A$1,ROW($A$5:$A$800)-ROW($A$5)+1),ROWS(Y$5:Y10)),COLUMNS($A10:$A10)))</f>
        <v/>
      </c>
      <c r="Z11" t="str">
        <f t="array" ref="Z11">IF(ROWS(Z$5:Z10)&gt;$A$2,"",INDEX(G$5:X$800,SMALL(IF($A$5:$A$800=$A$1,ROW($A$5:$A$800)-ROW($A$5)+1),ROWS(Z$5:Z10)),COLUMNS($A10:$A10)))</f>
        <v/>
      </c>
      <c r="AA11" t="str">
        <f t="array" ref="AA11">IF(ROWS(AA$5:AA10)&gt;$A$2,"",INDEX(H$5:Y$800,SMALL(IF($A$5:$A$800=$A$1,ROW($A$5:$A$800)-ROW($A$5)+1),ROWS(AA$5:AA10)),COLUMNS($A10:$A10)))</f>
        <v/>
      </c>
      <c r="AB11" t="str">
        <f t="array" ref="AB11">IF(ROWS(AB$5:AB10)&gt;$A$2,"",INDEX(I$5:Z$800,SMALL(IF($A$5:$A$800=$A$1,ROW($A$5:$A$800)-ROW($A$5)+1),ROWS(AB$5:AB10)),COLUMNS($A10:$A10)))</f>
        <v/>
      </c>
      <c r="AC11" t="str">
        <f t="array" ref="AC11">IF(ROWS(AC$5:AC10)&gt;$A$2,"",INDEX(J$5:AA$800,SMALL(IF($A$5:$A$800=$A$1,ROW($A$5:$A$800)-ROW($A$5)+1),ROWS(AC$5:AC10)),COLUMNS($A10:$A10)))</f>
        <v/>
      </c>
      <c r="AD11" t="str">
        <f t="array" ref="AD11">IF(ROWS(AD$5:AD10)&gt;$A$2,"",INDEX(K$5:AB$800,SMALL(IF($A$5:$A$800=$A$1,ROW($A$5:$A$800)-ROW($A$5)+1),ROWS(AD$5:AD10)),COLUMNS($A10:$A10)))</f>
        <v/>
      </c>
      <c r="AE11" t="str">
        <f t="array" ref="AE11">IF(ROWS(AE$5:AE10)&gt;$A$2,"",INDEX(L$5:AC$800,SMALL(IF($A$5:$A$800=$A$1,ROW($A$5:$A$800)-ROW($A$5)+1),ROWS(AE$5:AE10)),COLUMNS($A10:$A10)))</f>
        <v/>
      </c>
      <c r="AF11" t="str">
        <f t="array" ref="AF11">IF(ROWS(AF$5:AF10)&gt;$A$2,"",INDEX(M$5:AD$800,SMALL(IF($A$5:$A$800=$A$1,ROW($A$5:$A$800)-ROW($A$5)+1),ROWS(AF$5:AF10)),COLUMNS($A10:$A10)))</f>
        <v/>
      </c>
      <c r="AG11" t="str">
        <f t="array" ref="AG11">IF(ROWS(AG$5:AG10)&gt;$A$2,"",INDEX(N$5:AE$800,SMALL(IF($A$5:$A$800=$A$1,ROW($A$5:$A$800)-ROW($A$5)+1),ROWS(AG$5:AG10)),COLUMNS($A10:$A10)))</f>
        <v/>
      </c>
      <c r="AH11" t="str">
        <f t="array" ref="AH11">IF(ROWS(AH$5:AH10)&gt;$A$2,"",INDEX(O$5:AF$800,SMALL(IF($A$5:$A$800=$A$1,ROW($A$5:$A$800)-ROW($A$5)+1),ROWS(AH$5:AH10)),COLUMNS($A10:$A10)))</f>
        <v/>
      </c>
      <c r="AI11" t="str">
        <f t="array" ref="AI11">IF(ROWS(AI$5:AI10)&gt;$A$2,"",INDEX(P$5:AG$800,SMALL(IF($A$5:$A$800=$A$1,ROW($A$5:$A$800)-ROW($A$5)+1),ROWS(AI$5:AI10)),COLUMNS($A10:$A10)))</f>
        <v/>
      </c>
      <c r="AJ11" t="str">
        <f t="array" ref="AJ11">IF(ROWS(AJ$5:AJ10)&gt;$A$2,"",INDEX(Q$5:AH$800,SMALL(IF($A$5:$A$800=$A$1,ROW($A$5:$A$800)-ROW($A$5)+1),ROWS(AJ$5:AJ10)),COLUMNS($A10:$A10)))</f>
        <v/>
      </c>
      <c r="AK11" t="str">
        <f t="array" ref="AK11">IF(ROWS(AK$5:AK10)&gt;$A$2,"",INDEX(R$5:AI$800,SMALL(IF($A$5:$A$800=$A$1,ROW($A$5:$A$800)-ROW($A$5)+1),ROWS(AK$5:AK10)),COLUMNS($A10:$A10)))</f>
        <v/>
      </c>
    </row>
    <row r="12" spans="1:37" x14ac:dyDescent="0.25">
      <c r="A12" t="str">
        <f>'Main - Statewide'!A15</f>
        <v/>
      </c>
      <c r="B12">
        <f>'Main - Statewide'!B15</f>
        <v>0</v>
      </c>
      <c r="C12">
        <f>'Main - Statewide'!C15</f>
        <v>0</v>
      </c>
      <c r="D12" t="str">
        <f>'Main - Statewide'!D15</f>
        <v/>
      </c>
      <c r="E12">
        <f>'Main - Statewide'!E15</f>
        <v>0</v>
      </c>
      <c r="F12">
        <f>'Main - Statewide'!F15</f>
        <v>0</v>
      </c>
      <c r="G12">
        <f>'Main - Statewide'!G15</f>
        <v>0</v>
      </c>
      <c r="H12" s="66" t="str">
        <f>IFERROR(ROUND('Main - Statewide'!H15,2),"")</f>
        <v/>
      </c>
      <c r="I12">
        <f>'Main - Statewide'!I15</f>
        <v>0</v>
      </c>
      <c r="J12">
        <f>'Main - Statewide'!J15</f>
        <v>0</v>
      </c>
      <c r="K12" t="str">
        <f>'Main - Statewide'!K15</f>
        <v/>
      </c>
      <c r="L12" t="str">
        <f>'Main - Statewide'!L15</f>
        <v/>
      </c>
      <c r="M12" t="str">
        <f>'Main - Statewide'!M15</f>
        <v/>
      </c>
      <c r="N12" t="str">
        <f>'Main - Statewide'!N15</f>
        <v/>
      </c>
      <c r="O12" t="str">
        <f>'Main - Statewide'!O15</f>
        <v/>
      </c>
      <c r="P12" t="str">
        <f>'Main - Statewide'!P15</f>
        <v/>
      </c>
      <c r="Q12" t="str">
        <f>'Main - Statewide'!Q15</f>
        <v/>
      </c>
      <c r="R12" t="str">
        <f>'Main - Statewide'!R15</f>
        <v/>
      </c>
      <c r="T12" t="str">
        <f t="array" ref="T12">IF(ROWS(T$5:T11)&gt;$A$2,"",INDEX(A$5:R$800,SMALL(IF($A$5:$A$800=$A$1,ROW($A$5:$A$800)-ROW($A$5)+1),ROWS(T$5:T11)),COLUMNS($A11:$A11)))</f>
        <v/>
      </c>
      <c r="U12" t="str">
        <f t="array" ref="U12">IF(ROWS(U$5:U11)&gt;$A$2,"",INDEX(B$5:S$800,SMALL(IF($A$5:$A$800=$A$1,ROW($A$5:$A$800)-ROW($A$5)+1),ROWS(U$5:U11)),COLUMNS($A11:$A11)))</f>
        <v/>
      </c>
      <c r="V12" t="str">
        <f t="array" ref="V12">IF(ROWS(V$5:V11)&gt;$A$2,"",INDEX(C$5:T$800,SMALL(IF($A$5:$A$800=$A$1,ROW($A$5:$A$800)-ROW($A$5)+1),ROWS(V$5:V11)),COLUMNS($A11:$A11)))</f>
        <v/>
      </c>
      <c r="W12" t="str">
        <f t="array" ref="W12">IF(ROWS(W$5:W11)&gt;$A$2,"",INDEX(D$5:U$800,SMALL(IF($A$5:$A$800=$A$1,ROW($A$5:$A$800)-ROW($A$5)+1),ROWS(W$5:W11)),COLUMNS($A11:$A11)))</f>
        <v/>
      </c>
      <c r="X12" t="str">
        <f t="array" ref="X12">IF(ROWS(X$5:X11)&gt;$A$2,"",INDEX(E$5:V$800,SMALL(IF($A$5:$A$800=$A$1,ROW($A$5:$A$800)-ROW($A$5)+1),ROWS(X$5:X11)),COLUMNS($A11:$A11)))</f>
        <v/>
      </c>
      <c r="Y12" t="str">
        <f t="array" ref="Y12">IF(ROWS(Y$5:Y11)&gt;$A$2,"",INDEX(F$5:W$800,SMALL(IF($A$5:$A$800=$A$1,ROW($A$5:$A$800)-ROW($A$5)+1),ROWS(Y$5:Y11)),COLUMNS($A11:$A11)))</f>
        <v/>
      </c>
      <c r="Z12" t="str">
        <f t="array" ref="Z12">IF(ROWS(Z$5:Z11)&gt;$A$2,"",INDEX(G$5:X$800,SMALL(IF($A$5:$A$800=$A$1,ROW($A$5:$A$800)-ROW($A$5)+1),ROWS(Z$5:Z11)),COLUMNS($A11:$A11)))</f>
        <v/>
      </c>
      <c r="AA12" t="str">
        <f t="array" ref="AA12">IF(ROWS(AA$5:AA11)&gt;$A$2,"",INDEX(H$5:Y$800,SMALL(IF($A$5:$A$800=$A$1,ROW($A$5:$A$800)-ROW($A$5)+1),ROWS(AA$5:AA11)),COLUMNS($A11:$A11)))</f>
        <v/>
      </c>
      <c r="AB12" t="str">
        <f t="array" ref="AB12">IF(ROWS(AB$5:AB11)&gt;$A$2,"",INDEX(I$5:Z$800,SMALL(IF($A$5:$A$800=$A$1,ROW($A$5:$A$800)-ROW($A$5)+1),ROWS(AB$5:AB11)),COLUMNS($A11:$A11)))</f>
        <v/>
      </c>
      <c r="AC12" t="str">
        <f t="array" ref="AC12">IF(ROWS(AC$5:AC11)&gt;$A$2,"",INDEX(J$5:AA$800,SMALL(IF($A$5:$A$800=$A$1,ROW($A$5:$A$800)-ROW($A$5)+1),ROWS(AC$5:AC11)),COLUMNS($A11:$A11)))</f>
        <v/>
      </c>
      <c r="AD12" t="str">
        <f t="array" ref="AD12">IF(ROWS(AD$5:AD11)&gt;$A$2,"",INDEX(K$5:AB$800,SMALL(IF($A$5:$A$800=$A$1,ROW($A$5:$A$800)-ROW($A$5)+1),ROWS(AD$5:AD11)),COLUMNS($A11:$A11)))</f>
        <v/>
      </c>
      <c r="AE12" t="str">
        <f t="array" ref="AE12">IF(ROWS(AE$5:AE11)&gt;$A$2,"",INDEX(L$5:AC$800,SMALL(IF($A$5:$A$800=$A$1,ROW($A$5:$A$800)-ROW($A$5)+1),ROWS(AE$5:AE11)),COLUMNS($A11:$A11)))</f>
        <v/>
      </c>
      <c r="AF12" t="str">
        <f t="array" ref="AF12">IF(ROWS(AF$5:AF11)&gt;$A$2,"",INDEX(M$5:AD$800,SMALL(IF($A$5:$A$800=$A$1,ROW($A$5:$A$800)-ROW($A$5)+1),ROWS(AF$5:AF11)),COLUMNS($A11:$A11)))</f>
        <v/>
      </c>
      <c r="AG12" t="str">
        <f t="array" ref="AG12">IF(ROWS(AG$5:AG11)&gt;$A$2,"",INDEX(N$5:AE$800,SMALL(IF($A$5:$A$800=$A$1,ROW($A$5:$A$800)-ROW($A$5)+1),ROWS(AG$5:AG11)),COLUMNS($A11:$A11)))</f>
        <v/>
      </c>
      <c r="AH12" t="str">
        <f t="array" ref="AH12">IF(ROWS(AH$5:AH11)&gt;$A$2,"",INDEX(O$5:AF$800,SMALL(IF($A$5:$A$800=$A$1,ROW($A$5:$A$800)-ROW($A$5)+1),ROWS(AH$5:AH11)),COLUMNS($A11:$A11)))</f>
        <v/>
      </c>
      <c r="AI12" t="str">
        <f t="array" ref="AI12">IF(ROWS(AI$5:AI11)&gt;$A$2,"",INDEX(P$5:AG$800,SMALL(IF($A$5:$A$800=$A$1,ROW($A$5:$A$800)-ROW($A$5)+1),ROWS(AI$5:AI11)),COLUMNS($A11:$A11)))</f>
        <v/>
      </c>
      <c r="AJ12" t="str">
        <f t="array" ref="AJ12">IF(ROWS(AJ$5:AJ11)&gt;$A$2,"",INDEX(Q$5:AH$800,SMALL(IF($A$5:$A$800=$A$1,ROW($A$5:$A$800)-ROW($A$5)+1),ROWS(AJ$5:AJ11)),COLUMNS($A11:$A11)))</f>
        <v/>
      </c>
      <c r="AK12" t="str">
        <f t="array" ref="AK12">IF(ROWS(AK$5:AK11)&gt;$A$2,"",INDEX(R$5:AI$800,SMALL(IF($A$5:$A$800=$A$1,ROW($A$5:$A$800)-ROW($A$5)+1),ROWS(AK$5:AK11)),COLUMNS($A11:$A11)))</f>
        <v/>
      </c>
    </row>
    <row r="13" spans="1:37" x14ac:dyDescent="0.25">
      <c r="A13" t="str">
        <f>'Main - Statewide'!A16</f>
        <v>02</v>
      </c>
      <c r="B13">
        <f>'Main - Statewide'!B16</f>
        <v>1</v>
      </c>
      <c r="C13" t="str">
        <f>'Main - Statewide'!C16</f>
        <v>0000</v>
      </c>
      <c r="D13" t="str">
        <f>'Main - Statewide'!D16</f>
        <v>ALLEN COUNTY</v>
      </c>
      <c r="E13">
        <f>'Main - Statewide'!E16</f>
        <v>0</v>
      </c>
      <c r="F13">
        <f>'Main - Statewide'!F16</f>
        <v>89105</v>
      </c>
      <c r="G13">
        <f>'Main - Statewide'!G16</f>
        <v>0.23119535040606107</v>
      </c>
      <c r="H13" s="66">
        <f>IFERROR(ROUND('Main - Statewide'!H16,2),"")</f>
        <v>510298.5</v>
      </c>
      <c r="I13">
        <f>'Main - Statewide'!I16</f>
        <v>0</v>
      </c>
      <c r="J13">
        <f>'Main - Statewide'!J16</f>
        <v>0</v>
      </c>
      <c r="K13">
        <f>'Main - Statewide'!K16</f>
        <v>301421.65999999997</v>
      </c>
      <c r="L13">
        <f>'Main - Statewide'!L16</f>
        <v>0</v>
      </c>
      <c r="M13">
        <f>'Main - Statewide'!M16</f>
        <v>0</v>
      </c>
      <c r="N13">
        <f>'Main - Statewide'!N16</f>
        <v>0</v>
      </c>
      <c r="O13">
        <f>'Main - Statewide'!O16</f>
        <v>0</v>
      </c>
      <c r="P13">
        <f>'Main - Statewide'!P16</f>
        <v>0</v>
      </c>
      <c r="Q13">
        <f>'Main - Statewide'!Q16</f>
        <v>301421.65999999997</v>
      </c>
      <c r="R13">
        <f>'Main - Statewide'!R16</f>
        <v>208876.84000000003</v>
      </c>
      <c r="T13" t="str">
        <f t="array" ref="T13">IF(ROWS(T$5:T12)&gt;$A$2,"",INDEX(A$5:R$800,SMALL(IF($A$5:$A$800=$A$1,ROW($A$5:$A$800)-ROW($A$5)+1),ROWS(T$5:T12)),COLUMNS($A12:$A12)))</f>
        <v/>
      </c>
      <c r="U13" t="str">
        <f t="array" ref="U13">IF(ROWS(U$5:U12)&gt;$A$2,"",INDEX(B$5:S$800,SMALL(IF($A$5:$A$800=$A$1,ROW($A$5:$A$800)-ROW($A$5)+1),ROWS(U$5:U12)),COLUMNS($A12:$A12)))</f>
        <v/>
      </c>
      <c r="V13" t="str">
        <f t="array" ref="V13">IF(ROWS(V$5:V12)&gt;$A$2,"",INDEX(C$5:T$800,SMALL(IF($A$5:$A$800=$A$1,ROW($A$5:$A$800)-ROW($A$5)+1),ROWS(V$5:V12)),COLUMNS($A12:$A12)))</f>
        <v/>
      </c>
      <c r="W13" t="str">
        <f t="array" ref="W13">IF(ROWS(W$5:W12)&gt;$A$2,"",INDEX(D$5:U$800,SMALL(IF($A$5:$A$800=$A$1,ROW($A$5:$A$800)-ROW($A$5)+1),ROWS(W$5:W12)),COLUMNS($A12:$A12)))</f>
        <v/>
      </c>
      <c r="X13" t="str">
        <f t="array" ref="X13">IF(ROWS(X$5:X12)&gt;$A$2,"",INDEX(E$5:V$800,SMALL(IF($A$5:$A$800=$A$1,ROW($A$5:$A$800)-ROW($A$5)+1),ROWS(X$5:X12)),COLUMNS($A12:$A12)))</f>
        <v/>
      </c>
      <c r="Y13" t="str">
        <f t="array" ref="Y13">IF(ROWS(Y$5:Y12)&gt;$A$2,"",INDEX(F$5:W$800,SMALL(IF($A$5:$A$800=$A$1,ROW($A$5:$A$800)-ROW($A$5)+1),ROWS(Y$5:Y12)),COLUMNS($A12:$A12)))</f>
        <v/>
      </c>
      <c r="Z13" t="str">
        <f t="array" ref="Z13">IF(ROWS(Z$5:Z12)&gt;$A$2,"",INDEX(G$5:X$800,SMALL(IF($A$5:$A$800=$A$1,ROW($A$5:$A$800)-ROW($A$5)+1),ROWS(Z$5:Z12)),COLUMNS($A12:$A12)))</f>
        <v/>
      </c>
      <c r="AA13" t="str">
        <f t="array" ref="AA13">IF(ROWS(AA$5:AA12)&gt;$A$2,"",INDEX(H$5:Y$800,SMALL(IF($A$5:$A$800=$A$1,ROW($A$5:$A$800)-ROW($A$5)+1),ROWS(AA$5:AA12)),COLUMNS($A12:$A12)))</f>
        <v/>
      </c>
      <c r="AB13" t="str">
        <f t="array" ref="AB13">IF(ROWS(AB$5:AB12)&gt;$A$2,"",INDEX(I$5:Z$800,SMALL(IF($A$5:$A$800=$A$1,ROW($A$5:$A$800)-ROW($A$5)+1),ROWS(AB$5:AB12)),COLUMNS($A12:$A12)))</f>
        <v/>
      </c>
      <c r="AC13" t="str">
        <f t="array" ref="AC13">IF(ROWS(AC$5:AC12)&gt;$A$2,"",INDEX(J$5:AA$800,SMALL(IF($A$5:$A$800=$A$1,ROW($A$5:$A$800)-ROW($A$5)+1),ROWS(AC$5:AC12)),COLUMNS($A12:$A12)))</f>
        <v/>
      </c>
      <c r="AD13" t="str">
        <f t="array" ref="AD13">IF(ROWS(AD$5:AD12)&gt;$A$2,"",INDEX(K$5:AB$800,SMALL(IF($A$5:$A$800=$A$1,ROW($A$5:$A$800)-ROW($A$5)+1),ROWS(AD$5:AD12)),COLUMNS($A12:$A12)))</f>
        <v/>
      </c>
      <c r="AE13" t="str">
        <f t="array" ref="AE13">IF(ROWS(AE$5:AE12)&gt;$A$2,"",INDEX(L$5:AC$800,SMALL(IF($A$5:$A$800=$A$1,ROW($A$5:$A$800)-ROW($A$5)+1),ROWS(AE$5:AE12)),COLUMNS($A12:$A12)))</f>
        <v/>
      </c>
      <c r="AF13" t="str">
        <f t="array" ref="AF13">IF(ROWS(AF$5:AF12)&gt;$A$2,"",INDEX(M$5:AD$800,SMALL(IF($A$5:$A$800=$A$1,ROW($A$5:$A$800)-ROW($A$5)+1),ROWS(AF$5:AF12)),COLUMNS($A12:$A12)))</f>
        <v/>
      </c>
      <c r="AG13" t="str">
        <f t="array" ref="AG13">IF(ROWS(AG$5:AG12)&gt;$A$2,"",INDEX(N$5:AE$800,SMALL(IF($A$5:$A$800=$A$1,ROW($A$5:$A$800)-ROW($A$5)+1),ROWS(AG$5:AG12)),COLUMNS($A12:$A12)))</f>
        <v/>
      </c>
      <c r="AH13" t="str">
        <f t="array" ref="AH13">IF(ROWS(AH$5:AH12)&gt;$A$2,"",INDEX(O$5:AF$800,SMALL(IF($A$5:$A$800=$A$1,ROW($A$5:$A$800)-ROW($A$5)+1),ROWS(AH$5:AH12)),COLUMNS($A12:$A12)))</f>
        <v/>
      </c>
      <c r="AI13" t="str">
        <f t="array" ref="AI13">IF(ROWS(AI$5:AI12)&gt;$A$2,"",INDEX(P$5:AG$800,SMALL(IF($A$5:$A$800=$A$1,ROW($A$5:$A$800)-ROW($A$5)+1),ROWS(AI$5:AI12)),COLUMNS($A12:$A12)))</f>
        <v/>
      </c>
      <c r="AJ13" t="str">
        <f t="array" ref="AJ13">IF(ROWS(AJ$5:AJ12)&gt;$A$2,"",INDEX(Q$5:AH$800,SMALL(IF($A$5:$A$800=$A$1,ROW($A$5:$A$800)-ROW($A$5)+1),ROWS(AJ$5:AJ12)),COLUMNS($A12:$A12)))</f>
        <v/>
      </c>
      <c r="AK13" t="str">
        <f t="array" ref="AK13">IF(ROWS(AK$5:AK12)&gt;$A$2,"",INDEX(R$5:AI$800,SMALL(IF($A$5:$A$800=$A$1,ROW($A$5:$A$800)-ROW($A$5)+1),ROWS(AK$5:AK12)),COLUMNS($A12:$A12)))</f>
        <v/>
      </c>
    </row>
    <row r="14" spans="1:37" x14ac:dyDescent="0.25">
      <c r="A14" t="str">
        <f>'Main - Statewide'!A17</f>
        <v>02</v>
      </c>
      <c r="B14">
        <f>'Main - Statewide'!B17</f>
        <v>3</v>
      </c>
      <c r="C14" t="str">
        <f>'Main - Statewide'!C17</f>
        <v>0100</v>
      </c>
      <c r="D14" t="str">
        <f>'Main - Statewide'!D17</f>
        <v>FORT WAYNE CIVIL CITY</v>
      </c>
      <c r="E14">
        <f>'Main - Statewide'!E17</f>
        <v>0</v>
      </c>
      <c r="F14">
        <f>'Main - Statewide'!F17</f>
        <v>263886</v>
      </c>
      <c r="G14">
        <f>'Main - Statewide'!G17</f>
        <v>0.68468903245893986</v>
      </c>
      <c r="H14" s="66">
        <f>IFERROR(ROUND('Main - Statewide'!H17,2),"")</f>
        <v>1511257.85</v>
      </c>
      <c r="I14">
        <f>'Main - Statewide'!I17</f>
        <v>0</v>
      </c>
      <c r="J14">
        <f>'Main - Statewide'!J17</f>
        <v>0</v>
      </c>
      <c r="K14">
        <f>'Main - Statewide'!K17</f>
        <v>892665.47</v>
      </c>
      <c r="L14">
        <f>'Main - Statewide'!L17</f>
        <v>0</v>
      </c>
      <c r="M14">
        <f>'Main - Statewide'!M17</f>
        <v>0</v>
      </c>
      <c r="N14">
        <f>'Main - Statewide'!N17</f>
        <v>0</v>
      </c>
      <c r="O14">
        <f>'Main - Statewide'!O17</f>
        <v>0</v>
      </c>
      <c r="P14">
        <f>'Main - Statewide'!P17</f>
        <v>0</v>
      </c>
      <c r="Q14">
        <f>'Main - Statewide'!Q17</f>
        <v>892665.47</v>
      </c>
      <c r="R14">
        <f>'Main - Statewide'!R17</f>
        <v>618592.38000000012</v>
      </c>
      <c r="T14" t="str">
        <f t="array" ref="T14">IF(ROWS(T$5:T13)&gt;$A$2,"",INDEX(A$5:R$800,SMALL(IF($A$5:$A$800=$A$1,ROW($A$5:$A$800)-ROW($A$5)+1),ROWS(T$5:T13)),COLUMNS($A13:$A13)))</f>
        <v/>
      </c>
      <c r="U14" t="str">
        <f t="array" ref="U14">IF(ROWS(U$5:U13)&gt;$A$2,"",INDEX(B$5:S$800,SMALL(IF($A$5:$A$800=$A$1,ROW($A$5:$A$800)-ROW($A$5)+1),ROWS(U$5:U13)),COLUMNS($A13:$A13)))</f>
        <v/>
      </c>
      <c r="V14" t="str">
        <f t="array" ref="V14">IF(ROWS(V$5:V13)&gt;$A$2,"",INDEX(C$5:T$800,SMALL(IF($A$5:$A$800=$A$1,ROW($A$5:$A$800)-ROW($A$5)+1),ROWS(V$5:V13)),COLUMNS($A13:$A13)))</f>
        <v/>
      </c>
      <c r="W14" t="str">
        <f t="array" ref="W14">IF(ROWS(W$5:W13)&gt;$A$2,"",INDEX(D$5:U$800,SMALL(IF($A$5:$A$800=$A$1,ROW($A$5:$A$800)-ROW($A$5)+1),ROWS(W$5:W13)),COLUMNS($A13:$A13)))</f>
        <v/>
      </c>
      <c r="X14" t="str">
        <f t="array" ref="X14">IF(ROWS(X$5:X13)&gt;$A$2,"",INDEX(E$5:V$800,SMALL(IF($A$5:$A$800=$A$1,ROW($A$5:$A$800)-ROW($A$5)+1),ROWS(X$5:X13)),COLUMNS($A13:$A13)))</f>
        <v/>
      </c>
      <c r="Y14" t="str">
        <f t="array" ref="Y14">IF(ROWS(Y$5:Y13)&gt;$A$2,"",INDEX(F$5:W$800,SMALL(IF($A$5:$A$800=$A$1,ROW($A$5:$A$800)-ROW($A$5)+1),ROWS(Y$5:Y13)),COLUMNS($A13:$A13)))</f>
        <v/>
      </c>
      <c r="Z14" t="str">
        <f t="array" ref="Z14">IF(ROWS(Z$5:Z13)&gt;$A$2,"",INDEX(G$5:X$800,SMALL(IF($A$5:$A$800=$A$1,ROW($A$5:$A$800)-ROW($A$5)+1),ROWS(Z$5:Z13)),COLUMNS($A13:$A13)))</f>
        <v/>
      </c>
      <c r="AA14" t="str">
        <f t="array" ref="AA14">IF(ROWS(AA$5:AA13)&gt;$A$2,"",INDEX(H$5:Y$800,SMALL(IF($A$5:$A$800=$A$1,ROW($A$5:$A$800)-ROW($A$5)+1),ROWS(AA$5:AA13)),COLUMNS($A13:$A13)))</f>
        <v/>
      </c>
      <c r="AB14" t="str">
        <f t="array" ref="AB14">IF(ROWS(AB$5:AB13)&gt;$A$2,"",INDEX(I$5:Z$800,SMALL(IF($A$5:$A$800=$A$1,ROW($A$5:$A$800)-ROW($A$5)+1),ROWS(AB$5:AB13)),COLUMNS($A13:$A13)))</f>
        <v/>
      </c>
      <c r="AC14" t="str">
        <f t="array" ref="AC14">IF(ROWS(AC$5:AC13)&gt;$A$2,"",INDEX(J$5:AA$800,SMALL(IF($A$5:$A$800=$A$1,ROW($A$5:$A$800)-ROW($A$5)+1),ROWS(AC$5:AC13)),COLUMNS($A13:$A13)))</f>
        <v/>
      </c>
      <c r="AD14" t="str">
        <f t="array" ref="AD14">IF(ROWS(AD$5:AD13)&gt;$A$2,"",INDEX(K$5:AB$800,SMALL(IF($A$5:$A$800=$A$1,ROW($A$5:$A$800)-ROW($A$5)+1),ROWS(AD$5:AD13)),COLUMNS($A13:$A13)))</f>
        <v/>
      </c>
      <c r="AE14" t="str">
        <f t="array" ref="AE14">IF(ROWS(AE$5:AE13)&gt;$A$2,"",INDEX(L$5:AC$800,SMALL(IF($A$5:$A$800=$A$1,ROW($A$5:$A$800)-ROW($A$5)+1),ROWS(AE$5:AE13)),COLUMNS($A13:$A13)))</f>
        <v/>
      </c>
      <c r="AF14" t="str">
        <f t="array" ref="AF14">IF(ROWS(AF$5:AF13)&gt;$A$2,"",INDEX(M$5:AD$800,SMALL(IF($A$5:$A$800=$A$1,ROW($A$5:$A$800)-ROW($A$5)+1),ROWS(AF$5:AF13)),COLUMNS($A13:$A13)))</f>
        <v/>
      </c>
      <c r="AG14" t="str">
        <f t="array" ref="AG14">IF(ROWS(AG$5:AG13)&gt;$A$2,"",INDEX(N$5:AE$800,SMALL(IF($A$5:$A$800=$A$1,ROW($A$5:$A$800)-ROW($A$5)+1),ROWS(AG$5:AG13)),COLUMNS($A13:$A13)))</f>
        <v/>
      </c>
      <c r="AH14" t="str">
        <f t="array" ref="AH14">IF(ROWS(AH$5:AH13)&gt;$A$2,"",INDEX(O$5:AF$800,SMALL(IF($A$5:$A$800=$A$1,ROW($A$5:$A$800)-ROW($A$5)+1),ROWS(AH$5:AH13)),COLUMNS($A13:$A13)))</f>
        <v/>
      </c>
      <c r="AI14" t="str">
        <f t="array" ref="AI14">IF(ROWS(AI$5:AI13)&gt;$A$2,"",INDEX(P$5:AG$800,SMALL(IF($A$5:$A$800=$A$1,ROW($A$5:$A$800)-ROW($A$5)+1),ROWS(AI$5:AI13)),COLUMNS($A13:$A13)))</f>
        <v/>
      </c>
      <c r="AJ14" t="str">
        <f t="array" ref="AJ14">IF(ROWS(AJ$5:AJ13)&gt;$A$2,"",INDEX(Q$5:AH$800,SMALL(IF($A$5:$A$800=$A$1,ROW($A$5:$A$800)-ROW($A$5)+1),ROWS(AJ$5:AJ13)),COLUMNS($A13:$A13)))</f>
        <v/>
      </c>
      <c r="AK14" t="str">
        <f t="array" ref="AK14">IF(ROWS(AK$5:AK13)&gt;$A$2,"",INDEX(R$5:AI$800,SMALL(IF($A$5:$A$800=$A$1,ROW($A$5:$A$800)-ROW($A$5)+1),ROWS(AK$5:AK13)),COLUMNS($A13:$A13)))</f>
        <v/>
      </c>
    </row>
    <row r="15" spans="1:37" x14ac:dyDescent="0.25">
      <c r="A15" t="str">
        <f>'Main - Statewide'!A18</f>
        <v>02</v>
      </c>
      <c r="B15">
        <f>'Main - Statewide'!B18</f>
        <v>3</v>
      </c>
      <c r="C15" t="str">
        <f>'Main - Statewide'!C18</f>
        <v>0522</v>
      </c>
      <c r="D15" t="str">
        <f>'Main - Statewide'!D18</f>
        <v>GRABILL CIVIL TOWN</v>
      </c>
      <c r="E15">
        <f>'Main - Statewide'!E18</f>
        <v>0</v>
      </c>
      <c r="F15">
        <f>'Main - Statewide'!F18</f>
        <v>1112</v>
      </c>
      <c r="G15">
        <f>'Main - Statewide'!G18</f>
        <v>2.8852390960276068E-3</v>
      </c>
      <c r="H15" s="66">
        <f>IFERROR(ROUND('Main - Statewide'!H18,2),"")</f>
        <v>6368.35</v>
      </c>
      <c r="I15">
        <f>'Main - Statewide'!I18</f>
        <v>0</v>
      </c>
      <c r="J15">
        <f>'Main - Statewide'!J18</f>
        <v>0</v>
      </c>
      <c r="K15">
        <f>'Main - Statewide'!K18</f>
        <v>3761.64</v>
      </c>
      <c r="L15">
        <f>'Main - Statewide'!L18</f>
        <v>0</v>
      </c>
      <c r="M15">
        <f>'Main - Statewide'!M18</f>
        <v>0</v>
      </c>
      <c r="N15">
        <f>'Main - Statewide'!N18</f>
        <v>0</v>
      </c>
      <c r="O15">
        <f>'Main - Statewide'!O18</f>
        <v>0</v>
      </c>
      <c r="P15">
        <f>'Main - Statewide'!P18</f>
        <v>0</v>
      </c>
      <c r="Q15">
        <f>'Main - Statewide'!Q18</f>
        <v>3761.64</v>
      </c>
      <c r="R15">
        <f>'Main - Statewide'!R18</f>
        <v>2606.7100000000005</v>
      </c>
      <c r="T15" t="str">
        <f t="array" ref="T15">IF(ROWS(T$5:T14)&gt;$A$2,"",INDEX(A$5:R$800,SMALL(IF($A$5:$A$800=$A$1,ROW($A$5:$A$800)-ROW($A$5)+1),ROWS(T$5:T14)),COLUMNS($A14:$A14)))</f>
        <v/>
      </c>
      <c r="U15" t="str">
        <f t="array" ref="U15">IF(ROWS(U$5:U14)&gt;$A$2,"",INDEX(B$5:S$800,SMALL(IF($A$5:$A$800=$A$1,ROW($A$5:$A$800)-ROW($A$5)+1),ROWS(U$5:U14)),COLUMNS($A14:$A14)))</f>
        <v/>
      </c>
      <c r="V15" t="str">
        <f t="array" ref="V15">IF(ROWS(V$5:V14)&gt;$A$2,"",INDEX(C$5:T$800,SMALL(IF($A$5:$A$800=$A$1,ROW($A$5:$A$800)-ROW($A$5)+1),ROWS(V$5:V14)),COLUMNS($A14:$A14)))</f>
        <v/>
      </c>
      <c r="W15" t="str">
        <f t="array" ref="W15">IF(ROWS(W$5:W14)&gt;$A$2,"",INDEX(D$5:U$800,SMALL(IF($A$5:$A$800=$A$1,ROW($A$5:$A$800)-ROW($A$5)+1),ROWS(W$5:W14)),COLUMNS($A14:$A14)))</f>
        <v/>
      </c>
      <c r="X15" t="str">
        <f t="array" ref="X15">IF(ROWS(X$5:X14)&gt;$A$2,"",INDEX(E$5:V$800,SMALL(IF($A$5:$A$800=$A$1,ROW($A$5:$A$800)-ROW($A$5)+1),ROWS(X$5:X14)),COLUMNS($A14:$A14)))</f>
        <v/>
      </c>
      <c r="Y15" t="str">
        <f t="array" ref="Y15">IF(ROWS(Y$5:Y14)&gt;$A$2,"",INDEX(F$5:W$800,SMALL(IF($A$5:$A$800=$A$1,ROW($A$5:$A$800)-ROW($A$5)+1),ROWS(Y$5:Y14)),COLUMNS($A14:$A14)))</f>
        <v/>
      </c>
      <c r="Z15" t="str">
        <f t="array" ref="Z15">IF(ROWS(Z$5:Z14)&gt;$A$2,"",INDEX(G$5:X$800,SMALL(IF($A$5:$A$800=$A$1,ROW($A$5:$A$800)-ROW($A$5)+1),ROWS(Z$5:Z14)),COLUMNS($A14:$A14)))</f>
        <v/>
      </c>
      <c r="AA15" t="str">
        <f t="array" ref="AA15">IF(ROWS(AA$5:AA14)&gt;$A$2,"",INDEX(H$5:Y$800,SMALL(IF($A$5:$A$800=$A$1,ROW($A$5:$A$800)-ROW($A$5)+1),ROWS(AA$5:AA14)),COLUMNS($A14:$A14)))</f>
        <v/>
      </c>
      <c r="AB15" t="str">
        <f t="array" ref="AB15">IF(ROWS(AB$5:AB14)&gt;$A$2,"",INDEX(I$5:Z$800,SMALL(IF($A$5:$A$800=$A$1,ROW($A$5:$A$800)-ROW($A$5)+1),ROWS(AB$5:AB14)),COLUMNS($A14:$A14)))</f>
        <v/>
      </c>
      <c r="AC15" t="str">
        <f t="array" ref="AC15">IF(ROWS(AC$5:AC14)&gt;$A$2,"",INDEX(J$5:AA$800,SMALL(IF($A$5:$A$800=$A$1,ROW($A$5:$A$800)-ROW($A$5)+1),ROWS(AC$5:AC14)),COLUMNS($A14:$A14)))</f>
        <v/>
      </c>
      <c r="AD15" t="str">
        <f t="array" ref="AD15">IF(ROWS(AD$5:AD14)&gt;$A$2,"",INDEX(K$5:AB$800,SMALL(IF($A$5:$A$800=$A$1,ROW($A$5:$A$800)-ROW($A$5)+1),ROWS(AD$5:AD14)),COLUMNS($A14:$A14)))</f>
        <v/>
      </c>
      <c r="AE15" t="str">
        <f t="array" ref="AE15">IF(ROWS(AE$5:AE14)&gt;$A$2,"",INDEX(L$5:AC$800,SMALL(IF($A$5:$A$800=$A$1,ROW($A$5:$A$800)-ROW($A$5)+1),ROWS(AE$5:AE14)),COLUMNS($A14:$A14)))</f>
        <v/>
      </c>
      <c r="AF15" t="str">
        <f t="array" ref="AF15">IF(ROWS(AF$5:AF14)&gt;$A$2,"",INDEX(M$5:AD$800,SMALL(IF($A$5:$A$800=$A$1,ROW($A$5:$A$800)-ROW($A$5)+1),ROWS(AF$5:AF14)),COLUMNS($A14:$A14)))</f>
        <v/>
      </c>
      <c r="AG15" t="str">
        <f t="array" ref="AG15">IF(ROWS(AG$5:AG14)&gt;$A$2,"",INDEX(N$5:AE$800,SMALL(IF($A$5:$A$800=$A$1,ROW($A$5:$A$800)-ROW($A$5)+1),ROWS(AG$5:AG14)),COLUMNS($A14:$A14)))</f>
        <v/>
      </c>
      <c r="AH15" t="str">
        <f t="array" ref="AH15">IF(ROWS(AH$5:AH14)&gt;$A$2,"",INDEX(O$5:AF$800,SMALL(IF($A$5:$A$800=$A$1,ROW($A$5:$A$800)-ROW($A$5)+1),ROWS(AH$5:AH14)),COLUMNS($A14:$A14)))</f>
        <v/>
      </c>
      <c r="AI15" t="str">
        <f t="array" ref="AI15">IF(ROWS(AI$5:AI14)&gt;$A$2,"",INDEX(P$5:AG$800,SMALL(IF($A$5:$A$800=$A$1,ROW($A$5:$A$800)-ROW($A$5)+1),ROWS(AI$5:AI14)),COLUMNS($A14:$A14)))</f>
        <v/>
      </c>
      <c r="AJ15" t="str">
        <f t="array" ref="AJ15">IF(ROWS(AJ$5:AJ14)&gt;$A$2,"",INDEX(Q$5:AH$800,SMALL(IF($A$5:$A$800=$A$1,ROW($A$5:$A$800)-ROW($A$5)+1),ROWS(AJ$5:AJ14)),COLUMNS($A14:$A14)))</f>
        <v/>
      </c>
      <c r="AK15" t="str">
        <f t="array" ref="AK15">IF(ROWS(AK$5:AK14)&gt;$A$2,"",INDEX(R$5:AI$800,SMALL(IF($A$5:$A$800=$A$1,ROW($A$5:$A$800)-ROW($A$5)+1),ROWS(AK$5:AK14)),COLUMNS($A14:$A14)))</f>
        <v/>
      </c>
    </row>
    <row r="16" spans="1:37" x14ac:dyDescent="0.25">
      <c r="A16" t="str">
        <f>'Main - Statewide'!A19</f>
        <v>02</v>
      </c>
      <c r="B16">
        <f>'Main - Statewide'!B19</f>
        <v>3</v>
      </c>
      <c r="C16" t="str">
        <f>'Main - Statewide'!C19</f>
        <v>0523</v>
      </c>
      <c r="D16" t="str">
        <f>'Main - Statewide'!D19</f>
        <v>HUNTERTOWN CIVIL TOWN</v>
      </c>
      <c r="E16">
        <f>'Main - Statewide'!E19</f>
        <v>0</v>
      </c>
      <c r="F16">
        <f>'Main - Statewide'!F19</f>
        <v>9141</v>
      </c>
      <c r="G16">
        <f>'Main - Statewide'!G19</f>
        <v>2.3717599439557875E-2</v>
      </c>
      <c r="H16" s="66">
        <f>IFERROR(ROUND('Main - Statewide'!H19,2),"")</f>
        <v>52349.91</v>
      </c>
      <c r="I16">
        <f>'Main - Statewide'!I19</f>
        <v>0</v>
      </c>
      <c r="J16">
        <f>'Main - Statewide'!J19</f>
        <v>0</v>
      </c>
      <c r="K16">
        <f>'Main - Statewide'!K19</f>
        <v>30921.89</v>
      </c>
      <c r="L16">
        <f>'Main - Statewide'!L19</f>
        <v>0</v>
      </c>
      <c r="M16">
        <f>'Main - Statewide'!M19</f>
        <v>0</v>
      </c>
      <c r="N16">
        <f>'Main - Statewide'!N19</f>
        <v>0</v>
      </c>
      <c r="O16">
        <f>'Main - Statewide'!O19</f>
        <v>0</v>
      </c>
      <c r="P16">
        <f>'Main - Statewide'!P19</f>
        <v>0</v>
      </c>
      <c r="Q16">
        <f>'Main - Statewide'!Q19</f>
        <v>30921.89</v>
      </c>
      <c r="R16">
        <f>'Main - Statewide'!R19</f>
        <v>21428.020000000004</v>
      </c>
      <c r="T16" t="str">
        <f t="array" ref="T16">IF(ROWS(T$5:T15)&gt;$A$2,"",INDEX(A$5:R$800,SMALL(IF($A$5:$A$800=$A$1,ROW($A$5:$A$800)-ROW($A$5)+1),ROWS(T$5:T15)),COLUMNS($A15:$A15)))</f>
        <v/>
      </c>
      <c r="U16" t="str">
        <f t="array" ref="U16">IF(ROWS(U$5:U15)&gt;$A$2,"",INDEX(B$5:S$800,SMALL(IF($A$5:$A$800=$A$1,ROW($A$5:$A$800)-ROW($A$5)+1),ROWS(U$5:U15)),COLUMNS($A15:$A15)))</f>
        <v/>
      </c>
      <c r="V16" t="str">
        <f t="array" ref="V16">IF(ROWS(V$5:V15)&gt;$A$2,"",INDEX(C$5:T$800,SMALL(IF($A$5:$A$800=$A$1,ROW($A$5:$A$800)-ROW($A$5)+1),ROWS(V$5:V15)),COLUMNS($A15:$A15)))</f>
        <v/>
      </c>
      <c r="W16" t="str">
        <f t="array" ref="W16">IF(ROWS(W$5:W15)&gt;$A$2,"",INDEX(D$5:U$800,SMALL(IF($A$5:$A$800=$A$1,ROW($A$5:$A$800)-ROW($A$5)+1),ROWS(W$5:W15)),COLUMNS($A15:$A15)))</f>
        <v/>
      </c>
      <c r="X16" t="str">
        <f t="array" ref="X16">IF(ROWS(X$5:X15)&gt;$A$2,"",INDEX(E$5:V$800,SMALL(IF($A$5:$A$800=$A$1,ROW($A$5:$A$800)-ROW($A$5)+1),ROWS(X$5:X15)),COLUMNS($A15:$A15)))</f>
        <v/>
      </c>
      <c r="Y16" t="str">
        <f t="array" ref="Y16">IF(ROWS(Y$5:Y15)&gt;$A$2,"",INDEX(F$5:W$800,SMALL(IF($A$5:$A$800=$A$1,ROW($A$5:$A$800)-ROW($A$5)+1),ROWS(Y$5:Y15)),COLUMNS($A15:$A15)))</f>
        <v/>
      </c>
      <c r="Z16" t="str">
        <f t="array" ref="Z16">IF(ROWS(Z$5:Z15)&gt;$A$2,"",INDEX(G$5:X$800,SMALL(IF($A$5:$A$800=$A$1,ROW($A$5:$A$800)-ROW($A$5)+1),ROWS(Z$5:Z15)),COLUMNS($A15:$A15)))</f>
        <v/>
      </c>
      <c r="AA16" t="str">
        <f t="array" ref="AA16">IF(ROWS(AA$5:AA15)&gt;$A$2,"",INDEX(H$5:Y$800,SMALL(IF($A$5:$A$800=$A$1,ROW($A$5:$A$800)-ROW($A$5)+1),ROWS(AA$5:AA15)),COLUMNS($A15:$A15)))</f>
        <v/>
      </c>
      <c r="AB16" t="str">
        <f t="array" ref="AB16">IF(ROWS(AB$5:AB15)&gt;$A$2,"",INDEX(I$5:Z$800,SMALL(IF($A$5:$A$800=$A$1,ROW($A$5:$A$800)-ROW($A$5)+1),ROWS(AB$5:AB15)),COLUMNS($A15:$A15)))</f>
        <v/>
      </c>
      <c r="AC16" t="str">
        <f t="array" ref="AC16">IF(ROWS(AC$5:AC15)&gt;$A$2,"",INDEX(J$5:AA$800,SMALL(IF($A$5:$A$800=$A$1,ROW($A$5:$A$800)-ROW($A$5)+1),ROWS(AC$5:AC15)),COLUMNS($A15:$A15)))</f>
        <v/>
      </c>
      <c r="AD16" t="str">
        <f t="array" ref="AD16">IF(ROWS(AD$5:AD15)&gt;$A$2,"",INDEX(K$5:AB$800,SMALL(IF($A$5:$A$800=$A$1,ROW($A$5:$A$800)-ROW($A$5)+1),ROWS(AD$5:AD15)),COLUMNS($A15:$A15)))</f>
        <v/>
      </c>
      <c r="AE16" t="str">
        <f t="array" ref="AE16">IF(ROWS(AE$5:AE15)&gt;$A$2,"",INDEX(L$5:AC$800,SMALL(IF($A$5:$A$800=$A$1,ROW($A$5:$A$800)-ROW($A$5)+1),ROWS(AE$5:AE15)),COLUMNS($A15:$A15)))</f>
        <v/>
      </c>
      <c r="AF16" t="str">
        <f t="array" ref="AF16">IF(ROWS(AF$5:AF15)&gt;$A$2,"",INDEX(M$5:AD$800,SMALL(IF($A$5:$A$800=$A$1,ROW($A$5:$A$800)-ROW($A$5)+1),ROWS(AF$5:AF15)),COLUMNS($A15:$A15)))</f>
        <v/>
      </c>
      <c r="AG16" t="str">
        <f t="array" ref="AG16">IF(ROWS(AG$5:AG15)&gt;$A$2,"",INDEX(N$5:AE$800,SMALL(IF($A$5:$A$800=$A$1,ROW($A$5:$A$800)-ROW($A$5)+1),ROWS(AG$5:AG15)),COLUMNS($A15:$A15)))</f>
        <v/>
      </c>
      <c r="AH16" t="str">
        <f t="array" ref="AH16">IF(ROWS(AH$5:AH15)&gt;$A$2,"",INDEX(O$5:AF$800,SMALL(IF($A$5:$A$800=$A$1,ROW($A$5:$A$800)-ROW($A$5)+1),ROWS(AH$5:AH15)),COLUMNS($A15:$A15)))</f>
        <v/>
      </c>
      <c r="AI16" t="str">
        <f t="array" ref="AI16">IF(ROWS(AI$5:AI15)&gt;$A$2,"",INDEX(P$5:AG$800,SMALL(IF($A$5:$A$800=$A$1,ROW($A$5:$A$800)-ROW($A$5)+1),ROWS(AI$5:AI15)),COLUMNS($A15:$A15)))</f>
        <v/>
      </c>
      <c r="AJ16" t="str">
        <f t="array" ref="AJ16">IF(ROWS(AJ$5:AJ15)&gt;$A$2,"",INDEX(Q$5:AH$800,SMALL(IF($A$5:$A$800=$A$1,ROW($A$5:$A$800)-ROW($A$5)+1),ROWS(AJ$5:AJ15)),COLUMNS($A15:$A15)))</f>
        <v/>
      </c>
      <c r="AK16" t="str">
        <f t="array" ref="AK16">IF(ROWS(AK$5:AK15)&gt;$A$2,"",INDEX(R$5:AI$800,SMALL(IF($A$5:$A$800=$A$1,ROW($A$5:$A$800)-ROW($A$5)+1),ROWS(AK$5:AK15)),COLUMNS($A15:$A15)))</f>
        <v/>
      </c>
    </row>
    <row r="17" spans="1:37" x14ac:dyDescent="0.25">
      <c r="A17" t="str">
        <f>'Main - Statewide'!A20</f>
        <v>02</v>
      </c>
      <c r="B17">
        <f>'Main - Statewide'!B20</f>
        <v>3</v>
      </c>
      <c r="C17" t="str">
        <f>'Main - Statewide'!C20</f>
        <v>0968</v>
      </c>
      <c r="D17" t="str">
        <f>'Main - Statewide'!D20</f>
        <v>LEO-CEDARVILLE CIVIL TOWN</v>
      </c>
      <c r="E17">
        <f>'Main - Statewide'!E20</f>
        <v>0</v>
      </c>
      <c r="F17">
        <f>'Main - Statewide'!F20</f>
        <v>3624</v>
      </c>
      <c r="G17">
        <f>'Main - Statewide'!G20</f>
        <v>9.4029734568381717E-3</v>
      </c>
      <c r="H17" s="66">
        <f>IFERROR(ROUND('Main - Statewide'!H20,2),"")</f>
        <v>20754.41</v>
      </c>
      <c r="I17">
        <f>'Main - Statewide'!I20</f>
        <v>0</v>
      </c>
      <c r="J17">
        <f>'Main - Statewide'!J20</f>
        <v>0</v>
      </c>
      <c r="K17">
        <f>'Main - Statewide'!K20</f>
        <v>12259.16</v>
      </c>
      <c r="L17">
        <f>'Main - Statewide'!L20</f>
        <v>0</v>
      </c>
      <c r="M17">
        <f>'Main - Statewide'!M20</f>
        <v>0</v>
      </c>
      <c r="N17">
        <f>'Main - Statewide'!N20</f>
        <v>0</v>
      </c>
      <c r="O17">
        <f>'Main - Statewide'!O20</f>
        <v>0</v>
      </c>
      <c r="P17">
        <f>'Main - Statewide'!P20</f>
        <v>0</v>
      </c>
      <c r="Q17">
        <f>'Main - Statewide'!Q20</f>
        <v>12259.16</v>
      </c>
      <c r="R17">
        <f>'Main - Statewide'!R20</f>
        <v>8495.25</v>
      </c>
      <c r="T17" t="str">
        <f t="array" ref="T17">IF(ROWS(T$5:T16)&gt;$A$2,"",INDEX(A$5:R$800,SMALL(IF($A$5:$A$800=$A$1,ROW($A$5:$A$800)-ROW($A$5)+1),ROWS(T$5:T16)),COLUMNS($A16:$A16)))</f>
        <v/>
      </c>
      <c r="U17" t="str">
        <f t="array" ref="U17">IF(ROWS(U$5:U16)&gt;$A$2,"",INDEX(B$5:S$800,SMALL(IF($A$5:$A$800=$A$1,ROW($A$5:$A$800)-ROW($A$5)+1),ROWS(U$5:U16)),COLUMNS($A16:$A16)))</f>
        <v/>
      </c>
      <c r="V17" t="str">
        <f t="array" ref="V17">IF(ROWS(V$5:V16)&gt;$A$2,"",INDEX(C$5:T$800,SMALL(IF($A$5:$A$800=$A$1,ROW($A$5:$A$800)-ROW($A$5)+1),ROWS(V$5:V16)),COLUMNS($A16:$A16)))</f>
        <v/>
      </c>
      <c r="W17" t="str">
        <f t="array" ref="W17">IF(ROWS(W$5:W16)&gt;$A$2,"",INDEX(D$5:U$800,SMALL(IF($A$5:$A$800=$A$1,ROW($A$5:$A$800)-ROW($A$5)+1),ROWS(W$5:W16)),COLUMNS($A16:$A16)))</f>
        <v/>
      </c>
      <c r="X17" t="str">
        <f t="array" ref="X17">IF(ROWS(X$5:X16)&gt;$A$2,"",INDEX(E$5:V$800,SMALL(IF($A$5:$A$800=$A$1,ROW($A$5:$A$800)-ROW($A$5)+1),ROWS(X$5:X16)),COLUMNS($A16:$A16)))</f>
        <v/>
      </c>
      <c r="Y17" t="str">
        <f t="array" ref="Y17">IF(ROWS(Y$5:Y16)&gt;$A$2,"",INDEX(F$5:W$800,SMALL(IF($A$5:$A$800=$A$1,ROW($A$5:$A$800)-ROW($A$5)+1),ROWS(Y$5:Y16)),COLUMNS($A16:$A16)))</f>
        <v/>
      </c>
      <c r="Z17" t="str">
        <f t="array" ref="Z17">IF(ROWS(Z$5:Z16)&gt;$A$2,"",INDEX(G$5:X$800,SMALL(IF($A$5:$A$800=$A$1,ROW($A$5:$A$800)-ROW($A$5)+1),ROWS(Z$5:Z16)),COLUMNS($A16:$A16)))</f>
        <v/>
      </c>
      <c r="AA17" t="str">
        <f t="array" ref="AA17">IF(ROWS(AA$5:AA16)&gt;$A$2,"",INDEX(H$5:Y$800,SMALL(IF($A$5:$A$800=$A$1,ROW($A$5:$A$800)-ROW($A$5)+1),ROWS(AA$5:AA16)),COLUMNS($A16:$A16)))</f>
        <v/>
      </c>
      <c r="AB17" t="str">
        <f t="array" ref="AB17">IF(ROWS(AB$5:AB16)&gt;$A$2,"",INDEX(I$5:Z$800,SMALL(IF($A$5:$A$800=$A$1,ROW($A$5:$A$800)-ROW($A$5)+1),ROWS(AB$5:AB16)),COLUMNS($A16:$A16)))</f>
        <v/>
      </c>
      <c r="AC17" t="str">
        <f t="array" ref="AC17">IF(ROWS(AC$5:AC16)&gt;$A$2,"",INDEX(J$5:AA$800,SMALL(IF($A$5:$A$800=$A$1,ROW($A$5:$A$800)-ROW($A$5)+1),ROWS(AC$5:AC16)),COLUMNS($A16:$A16)))</f>
        <v/>
      </c>
      <c r="AD17" t="str">
        <f t="array" ref="AD17">IF(ROWS(AD$5:AD16)&gt;$A$2,"",INDEX(K$5:AB$800,SMALL(IF($A$5:$A$800=$A$1,ROW($A$5:$A$800)-ROW($A$5)+1),ROWS(AD$5:AD16)),COLUMNS($A16:$A16)))</f>
        <v/>
      </c>
      <c r="AE17" t="str">
        <f t="array" ref="AE17">IF(ROWS(AE$5:AE16)&gt;$A$2,"",INDEX(L$5:AC$800,SMALL(IF($A$5:$A$800=$A$1,ROW($A$5:$A$800)-ROW($A$5)+1),ROWS(AE$5:AE16)),COLUMNS($A16:$A16)))</f>
        <v/>
      </c>
      <c r="AF17" t="str">
        <f t="array" ref="AF17">IF(ROWS(AF$5:AF16)&gt;$A$2,"",INDEX(M$5:AD$800,SMALL(IF($A$5:$A$800=$A$1,ROW($A$5:$A$800)-ROW($A$5)+1),ROWS(AF$5:AF16)),COLUMNS($A16:$A16)))</f>
        <v/>
      </c>
      <c r="AG17" t="str">
        <f t="array" ref="AG17">IF(ROWS(AG$5:AG16)&gt;$A$2,"",INDEX(N$5:AE$800,SMALL(IF($A$5:$A$800=$A$1,ROW($A$5:$A$800)-ROW($A$5)+1),ROWS(AG$5:AG16)),COLUMNS($A16:$A16)))</f>
        <v/>
      </c>
      <c r="AH17" t="str">
        <f t="array" ref="AH17">IF(ROWS(AH$5:AH16)&gt;$A$2,"",INDEX(O$5:AF$800,SMALL(IF($A$5:$A$800=$A$1,ROW($A$5:$A$800)-ROW($A$5)+1),ROWS(AH$5:AH16)),COLUMNS($A16:$A16)))</f>
        <v/>
      </c>
      <c r="AI17" t="str">
        <f t="array" ref="AI17">IF(ROWS(AI$5:AI16)&gt;$A$2,"",INDEX(P$5:AG$800,SMALL(IF($A$5:$A$800=$A$1,ROW($A$5:$A$800)-ROW($A$5)+1),ROWS(AI$5:AI16)),COLUMNS($A16:$A16)))</f>
        <v/>
      </c>
      <c r="AJ17" t="str">
        <f t="array" ref="AJ17">IF(ROWS(AJ$5:AJ16)&gt;$A$2,"",INDEX(Q$5:AH$800,SMALL(IF($A$5:$A$800=$A$1,ROW($A$5:$A$800)-ROW($A$5)+1),ROWS(AJ$5:AJ16)),COLUMNS($A16:$A16)))</f>
        <v/>
      </c>
      <c r="AK17" t="str">
        <f t="array" ref="AK17">IF(ROWS(AK$5:AK16)&gt;$A$2,"",INDEX(R$5:AI$800,SMALL(IF($A$5:$A$800=$A$1,ROW($A$5:$A$800)-ROW($A$5)+1),ROWS(AK$5:AK16)),COLUMNS($A16:$A16)))</f>
        <v/>
      </c>
    </row>
    <row r="18" spans="1:37" x14ac:dyDescent="0.25">
      <c r="A18" t="str">
        <f>'Main - Statewide'!A21</f>
        <v>02</v>
      </c>
      <c r="B18">
        <f>'Main - Statewide'!B21</f>
        <v>3</v>
      </c>
      <c r="C18" t="str">
        <f>'Main - Statewide'!C21</f>
        <v>0524</v>
      </c>
      <c r="D18" t="str">
        <f>'Main - Statewide'!D21</f>
        <v>MONROEVILLE CIVIL TOWN</v>
      </c>
      <c r="E18">
        <f>'Main - Statewide'!E21</f>
        <v>0</v>
      </c>
      <c r="F18">
        <f>'Main - Statewide'!F21</f>
        <v>1294</v>
      </c>
      <c r="G18">
        <f>'Main - Statewide'!G21</f>
        <v>3.3574634804493914E-3</v>
      </c>
      <c r="H18" s="66">
        <f>IFERROR(ROUND('Main - Statewide'!H21,2),"")</f>
        <v>7410.65</v>
      </c>
      <c r="I18">
        <f>'Main - Statewide'!I21</f>
        <v>0</v>
      </c>
      <c r="J18">
        <f>'Main - Statewide'!J21</f>
        <v>0</v>
      </c>
      <c r="K18">
        <f>'Main - Statewide'!K21</f>
        <v>4377.3</v>
      </c>
      <c r="L18">
        <f>'Main - Statewide'!L21</f>
        <v>0</v>
      </c>
      <c r="M18">
        <f>'Main - Statewide'!M21</f>
        <v>0</v>
      </c>
      <c r="N18">
        <f>'Main - Statewide'!N21</f>
        <v>0</v>
      </c>
      <c r="O18">
        <f>'Main - Statewide'!O21</f>
        <v>0</v>
      </c>
      <c r="P18">
        <f>'Main - Statewide'!P21</f>
        <v>0</v>
      </c>
      <c r="Q18">
        <f>'Main - Statewide'!Q21</f>
        <v>4377.3</v>
      </c>
      <c r="R18">
        <f>'Main - Statewide'!R21</f>
        <v>3033.3499999999995</v>
      </c>
      <c r="T18" t="str">
        <f t="array" ref="T18">IF(ROWS(T$5:T17)&gt;$A$2,"",INDEX(A$5:R$800,SMALL(IF($A$5:$A$800=$A$1,ROW($A$5:$A$800)-ROW($A$5)+1),ROWS(T$5:T17)),COLUMNS($A17:$A17)))</f>
        <v/>
      </c>
      <c r="U18" t="str">
        <f t="array" ref="U18">IF(ROWS(U$5:U17)&gt;$A$2,"",INDEX(B$5:S$800,SMALL(IF($A$5:$A$800=$A$1,ROW($A$5:$A$800)-ROW($A$5)+1),ROWS(U$5:U17)),COLUMNS($A17:$A17)))</f>
        <v/>
      </c>
      <c r="V18" t="str">
        <f t="array" ref="V18">IF(ROWS(V$5:V17)&gt;$A$2,"",INDEX(C$5:T$800,SMALL(IF($A$5:$A$800=$A$1,ROW($A$5:$A$800)-ROW($A$5)+1),ROWS(V$5:V17)),COLUMNS($A17:$A17)))</f>
        <v/>
      </c>
      <c r="W18" t="str">
        <f t="array" ref="W18">IF(ROWS(W$5:W17)&gt;$A$2,"",INDEX(D$5:U$800,SMALL(IF($A$5:$A$800=$A$1,ROW($A$5:$A$800)-ROW($A$5)+1),ROWS(W$5:W17)),COLUMNS($A17:$A17)))</f>
        <v/>
      </c>
      <c r="X18" t="str">
        <f t="array" ref="X18">IF(ROWS(X$5:X17)&gt;$A$2,"",INDEX(E$5:V$800,SMALL(IF($A$5:$A$800=$A$1,ROW($A$5:$A$800)-ROW($A$5)+1),ROWS(X$5:X17)),COLUMNS($A17:$A17)))</f>
        <v/>
      </c>
      <c r="Y18" t="str">
        <f t="array" ref="Y18">IF(ROWS(Y$5:Y17)&gt;$A$2,"",INDEX(F$5:W$800,SMALL(IF($A$5:$A$800=$A$1,ROW($A$5:$A$800)-ROW($A$5)+1),ROWS(Y$5:Y17)),COLUMNS($A17:$A17)))</f>
        <v/>
      </c>
      <c r="Z18" t="str">
        <f t="array" ref="Z18">IF(ROWS(Z$5:Z17)&gt;$A$2,"",INDEX(G$5:X$800,SMALL(IF($A$5:$A$800=$A$1,ROW($A$5:$A$800)-ROW($A$5)+1),ROWS(Z$5:Z17)),COLUMNS($A17:$A17)))</f>
        <v/>
      </c>
      <c r="AA18" t="str">
        <f t="array" ref="AA18">IF(ROWS(AA$5:AA17)&gt;$A$2,"",INDEX(H$5:Y$800,SMALL(IF($A$5:$A$800=$A$1,ROW($A$5:$A$800)-ROW($A$5)+1),ROWS(AA$5:AA17)),COLUMNS($A17:$A17)))</f>
        <v/>
      </c>
      <c r="AB18" t="str">
        <f t="array" ref="AB18">IF(ROWS(AB$5:AB17)&gt;$A$2,"",INDEX(I$5:Z$800,SMALL(IF($A$5:$A$800=$A$1,ROW($A$5:$A$800)-ROW($A$5)+1),ROWS(AB$5:AB17)),COLUMNS($A17:$A17)))</f>
        <v/>
      </c>
      <c r="AC18" t="str">
        <f t="array" ref="AC18">IF(ROWS(AC$5:AC17)&gt;$A$2,"",INDEX(J$5:AA$800,SMALL(IF($A$5:$A$800=$A$1,ROW($A$5:$A$800)-ROW($A$5)+1),ROWS(AC$5:AC17)),COLUMNS($A17:$A17)))</f>
        <v/>
      </c>
      <c r="AD18" t="str">
        <f t="array" ref="AD18">IF(ROWS(AD$5:AD17)&gt;$A$2,"",INDEX(K$5:AB$800,SMALL(IF($A$5:$A$800=$A$1,ROW($A$5:$A$800)-ROW($A$5)+1),ROWS(AD$5:AD17)),COLUMNS($A17:$A17)))</f>
        <v/>
      </c>
      <c r="AE18" t="str">
        <f t="array" ref="AE18">IF(ROWS(AE$5:AE17)&gt;$A$2,"",INDEX(L$5:AC$800,SMALL(IF($A$5:$A$800=$A$1,ROW($A$5:$A$800)-ROW($A$5)+1),ROWS(AE$5:AE17)),COLUMNS($A17:$A17)))</f>
        <v/>
      </c>
      <c r="AF18" t="str">
        <f t="array" ref="AF18">IF(ROWS(AF$5:AF17)&gt;$A$2,"",INDEX(M$5:AD$800,SMALL(IF($A$5:$A$800=$A$1,ROW($A$5:$A$800)-ROW($A$5)+1),ROWS(AF$5:AF17)),COLUMNS($A17:$A17)))</f>
        <v/>
      </c>
      <c r="AG18" t="str">
        <f t="array" ref="AG18">IF(ROWS(AG$5:AG17)&gt;$A$2,"",INDEX(N$5:AE$800,SMALL(IF($A$5:$A$800=$A$1,ROW($A$5:$A$800)-ROW($A$5)+1),ROWS(AG$5:AG17)),COLUMNS($A17:$A17)))</f>
        <v/>
      </c>
      <c r="AH18" t="str">
        <f t="array" ref="AH18">IF(ROWS(AH$5:AH17)&gt;$A$2,"",INDEX(O$5:AF$800,SMALL(IF($A$5:$A$800=$A$1,ROW($A$5:$A$800)-ROW($A$5)+1),ROWS(AH$5:AH17)),COLUMNS($A17:$A17)))</f>
        <v/>
      </c>
      <c r="AI18" t="str">
        <f t="array" ref="AI18">IF(ROWS(AI$5:AI17)&gt;$A$2,"",INDEX(P$5:AG$800,SMALL(IF($A$5:$A$800=$A$1,ROW($A$5:$A$800)-ROW($A$5)+1),ROWS(AI$5:AI17)),COLUMNS($A17:$A17)))</f>
        <v/>
      </c>
      <c r="AJ18" t="str">
        <f t="array" ref="AJ18">IF(ROWS(AJ$5:AJ17)&gt;$A$2,"",INDEX(Q$5:AH$800,SMALL(IF($A$5:$A$800=$A$1,ROW($A$5:$A$800)-ROW($A$5)+1),ROWS(AJ$5:AJ17)),COLUMNS($A17:$A17)))</f>
        <v/>
      </c>
      <c r="AK18" t="str">
        <f t="array" ref="AK18">IF(ROWS(AK$5:AK17)&gt;$A$2,"",INDEX(R$5:AI$800,SMALL(IF($A$5:$A$800=$A$1,ROW($A$5:$A$800)-ROW($A$5)+1),ROWS(AK$5:AK17)),COLUMNS($A17:$A17)))</f>
        <v/>
      </c>
    </row>
    <row r="19" spans="1:37" x14ac:dyDescent="0.25">
      <c r="A19" t="str">
        <f>'Main - Statewide'!A22</f>
        <v>02</v>
      </c>
      <c r="B19">
        <f>'Main - Statewide'!B22</f>
        <v>3</v>
      </c>
      <c r="C19" t="str">
        <f>'Main - Statewide'!C22</f>
        <v>0424</v>
      </c>
      <c r="D19" t="str">
        <f>'Main - Statewide'!D22</f>
        <v>NEW HAVEN CIVIL CITY</v>
      </c>
      <c r="E19">
        <f>'Main - Statewide'!E22</f>
        <v>0</v>
      </c>
      <c r="F19">
        <f>'Main - Statewide'!F22</f>
        <v>15583</v>
      </c>
      <c r="G19">
        <f>'Main - Statewide'!G22</f>
        <v>4.043226693650917E-2</v>
      </c>
      <c r="H19" s="66">
        <f>IFERROR(ROUND('Main - Statewide'!H22,2),"")</f>
        <v>89242.82</v>
      </c>
      <c r="I19">
        <f>'Main - Statewide'!I22</f>
        <v>0</v>
      </c>
      <c r="J19">
        <f>'Main - Statewide'!J22</f>
        <v>0</v>
      </c>
      <c r="K19">
        <f>'Main - Statewide'!K22</f>
        <v>52713.69</v>
      </c>
      <c r="L19">
        <f>'Main - Statewide'!L22</f>
        <v>0</v>
      </c>
      <c r="M19">
        <f>'Main - Statewide'!M22</f>
        <v>0</v>
      </c>
      <c r="N19">
        <f>'Main - Statewide'!N22</f>
        <v>0</v>
      </c>
      <c r="O19">
        <f>'Main - Statewide'!O22</f>
        <v>0</v>
      </c>
      <c r="P19">
        <f>'Main - Statewide'!P22</f>
        <v>0</v>
      </c>
      <c r="Q19">
        <f>'Main - Statewide'!Q22</f>
        <v>52713.69</v>
      </c>
      <c r="R19">
        <f>'Main - Statewide'!R22</f>
        <v>36529.130000000005</v>
      </c>
      <c r="T19" t="str">
        <f t="array" ref="T19">IF(ROWS(T$5:T18)&gt;$A$2,"",INDEX(A$5:R$800,SMALL(IF($A$5:$A$800=$A$1,ROW($A$5:$A$800)-ROW($A$5)+1),ROWS(T$5:T18)),COLUMNS($A18:$A18)))</f>
        <v/>
      </c>
      <c r="U19" t="str">
        <f t="array" ref="U19">IF(ROWS(U$5:U18)&gt;$A$2,"",INDEX(B$5:S$800,SMALL(IF($A$5:$A$800=$A$1,ROW($A$5:$A$800)-ROW($A$5)+1),ROWS(U$5:U18)),COLUMNS($A18:$A18)))</f>
        <v/>
      </c>
      <c r="V19" t="str">
        <f t="array" ref="V19">IF(ROWS(V$5:V18)&gt;$A$2,"",INDEX(C$5:T$800,SMALL(IF($A$5:$A$800=$A$1,ROW($A$5:$A$800)-ROW($A$5)+1),ROWS(V$5:V18)),COLUMNS($A18:$A18)))</f>
        <v/>
      </c>
      <c r="W19" t="str">
        <f t="array" ref="W19">IF(ROWS(W$5:W18)&gt;$A$2,"",INDEX(D$5:U$800,SMALL(IF($A$5:$A$800=$A$1,ROW($A$5:$A$800)-ROW($A$5)+1),ROWS(W$5:W18)),COLUMNS($A18:$A18)))</f>
        <v/>
      </c>
      <c r="X19" t="str">
        <f t="array" ref="X19">IF(ROWS(X$5:X18)&gt;$A$2,"",INDEX(E$5:V$800,SMALL(IF($A$5:$A$800=$A$1,ROW($A$5:$A$800)-ROW($A$5)+1),ROWS(X$5:X18)),COLUMNS($A18:$A18)))</f>
        <v/>
      </c>
      <c r="Y19" t="str">
        <f t="array" ref="Y19">IF(ROWS(Y$5:Y18)&gt;$A$2,"",INDEX(F$5:W$800,SMALL(IF($A$5:$A$800=$A$1,ROW($A$5:$A$800)-ROW($A$5)+1),ROWS(Y$5:Y18)),COLUMNS($A18:$A18)))</f>
        <v/>
      </c>
      <c r="Z19" t="str">
        <f t="array" ref="Z19">IF(ROWS(Z$5:Z18)&gt;$A$2,"",INDEX(G$5:X$800,SMALL(IF($A$5:$A$800=$A$1,ROW($A$5:$A$800)-ROW($A$5)+1),ROWS(Z$5:Z18)),COLUMNS($A18:$A18)))</f>
        <v/>
      </c>
      <c r="AA19" t="str">
        <f t="array" ref="AA19">IF(ROWS(AA$5:AA18)&gt;$A$2,"",INDEX(H$5:Y$800,SMALL(IF($A$5:$A$800=$A$1,ROW($A$5:$A$800)-ROW($A$5)+1),ROWS(AA$5:AA18)),COLUMNS($A18:$A18)))</f>
        <v/>
      </c>
      <c r="AB19" t="str">
        <f t="array" ref="AB19">IF(ROWS(AB$5:AB18)&gt;$A$2,"",INDEX(I$5:Z$800,SMALL(IF($A$5:$A$800=$A$1,ROW($A$5:$A$800)-ROW($A$5)+1),ROWS(AB$5:AB18)),COLUMNS($A18:$A18)))</f>
        <v/>
      </c>
      <c r="AC19" t="str">
        <f t="array" ref="AC19">IF(ROWS(AC$5:AC18)&gt;$A$2,"",INDEX(J$5:AA$800,SMALL(IF($A$5:$A$800=$A$1,ROW($A$5:$A$800)-ROW($A$5)+1),ROWS(AC$5:AC18)),COLUMNS($A18:$A18)))</f>
        <v/>
      </c>
      <c r="AD19" t="str">
        <f t="array" ref="AD19">IF(ROWS(AD$5:AD18)&gt;$A$2,"",INDEX(K$5:AB$800,SMALL(IF($A$5:$A$800=$A$1,ROW($A$5:$A$800)-ROW($A$5)+1),ROWS(AD$5:AD18)),COLUMNS($A18:$A18)))</f>
        <v/>
      </c>
      <c r="AE19" t="str">
        <f t="array" ref="AE19">IF(ROWS(AE$5:AE18)&gt;$A$2,"",INDEX(L$5:AC$800,SMALL(IF($A$5:$A$800=$A$1,ROW($A$5:$A$800)-ROW($A$5)+1),ROWS(AE$5:AE18)),COLUMNS($A18:$A18)))</f>
        <v/>
      </c>
      <c r="AF19" t="str">
        <f t="array" ref="AF19">IF(ROWS(AF$5:AF18)&gt;$A$2,"",INDEX(M$5:AD$800,SMALL(IF($A$5:$A$800=$A$1,ROW($A$5:$A$800)-ROW($A$5)+1),ROWS(AF$5:AF18)),COLUMNS($A18:$A18)))</f>
        <v/>
      </c>
      <c r="AG19" t="str">
        <f t="array" ref="AG19">IF(ROWS(AG$5:AG18)&gt;$A$2,"",INDEX(N$5:AE$800,SMALL(IF($A$5:$A$800=$A$1,ROW($A$5:$A$800)-ROW($A$5)+1),ROWS(AG$5:AG18)),COLUMNS($A18:$A18)))</f>
        <v/>
      </c>
      <c r="AH19" t="str">
        <f t="array" ref="AH19">IF(ROWS(AH$5:AH18)&gt;$A$2,"",INDEX(O$5:AF$800,SMALL(IF($A$5:$A$800=$A$1,ROW($A$5:$A$800)-ROW($A$5)+1),ROWS(AH$5:AH18)),COLUMNS($A18:$A18)))</f>
        <v/>
      </c>
      <c r="AI19" t="str">
        <f t="array" ref="AI19">IF(ROWS(AI$5:AI18)&gt;$A$2,"",INDEX(P$5:AG$800,SMALL(IF($A$5:$A$800=$A$1,ROW($A$5:$A$800)-ROW($A$5)+1),ROWS(AI$5:AI18)),COLUMNS($A18:$A18)))</f>
        <v/>
      </c>
      <c r="AJ19" t="str">
        <f t="array" ref="AJ19">IF(ROWS(AJ$5:AJ18)&gt;$A$2,"",INDEX(Q$5:AH$800,SMALL(IF($A$5:$A$800=$A$1,ROW($A$5:$A$800)-ROW($A$5)+1),ROWS(AJ$5:AJ18)),COLUMNS($A18:$A18)))</f>
        <v/>
      </c>
      <c r="AK19" t="str">
        <f t="array" ref="AK19">IF(ROWS(AK$5:AK18)&gt;$A$2,"",INDEX(R$5:AI$800,SMALL(IF($A$5:$A$800=$A$1,ROW($A$5:$A$800)-ROW($A$5)+1),ROWS(AK$5:AK18)),COLUMNS($A18:$A18)))</f>
        <v/>
      </c>
    </row>
    <row r="20" spans="1:37" x14ac:dyDescent="0.25">
      <c r="A20" t="str">
        <f>'Main - Statewide'!A23</f>
        <v>02</v>
      </c>
      <c r="B20">
        <f>'Main - Statewide'!B23</f>
        <v>3</v>
      </c>
      <c r="C20" t="str">
        <f>'Main - Statewide'!C23</f>
        <v>0465</v>
      </c>
      <c r="D20" t="str">
        <f>'Main - Statewide'!D23</f>
        <v>WOODBURN CIVIL CITY</v>
      </c>
      <c r="E20">
        <f>'Main - Statewide'!E23</f>
        <v>0</v>
      </c>
      <c r="F20">
        <f>'Main - Statewide'!F23</f>
        <v>1551</v>
      </c>
      <c r="G20">
        <f>'Main - Statewide'!G23</f>
        <v>4.0242858254845486E-3</v>
      </c>
      <c r="H20" s="66">
        <f>IFERROR(ROUND('Main - Statewide'!H23,2),"")</f>
        <v>8882.48</v>
      </c>
      <c r="I20">
        <f>'Main - Statewide'!I23</f>
        <v>0</v>
      </c>
      <c r="J20">
        <f>'Main - Statewide'!J23</f>
        <v>0</v>
      </c>
      <c r="K20">
        <f>'Main - Statewide'!K23</f>
        <v>5246.68</v>
      </c>
      <c r="L20">
        <f>'Main - Statewide'!L23</f>
        <v>0</v>
      </c>
      <c r="M20">
        <f>'Main - Statewide'!M23</f>
        <v>0</v>
      </c>
      <c r="N20">
        <f>'Main - Statewide'!N23</f>
        <v>0</v>
      </c>
      <c r="O20">
        <f>'Main - Statewide'!O23</f>
        <v>0</v>
      </c>
      <c r="P20">
        <f>'Main - Statewide'!P23</f>
        <v>0</v>
      </c>
      <c r="Q20">
        <f>'Main - Statewide'!Q23</f>
        <v>5246.68</v>
      </c>
      <c r="R20">
        <f>'Main - Statewide'!R23</f>
        <v>3635.7999999999993</v>
      </c>
      <c r="T20" t="str">
        <f t="array" ref="T20">IF(ROWS(T$5:T19)&gt;$A$2,"",INDEX(A$5:R$800,SMALL(IF($A$5:$A$800=$A$1,ROW($A$5:$A$800)-ROW($A$5)+1),ROWS(T$5:T19)),COLUMNS($A19:$A19)))</f>
        <v/>
      </c>
      <c r="U20" t="str">
        <f t="array" ref="U20">IF(ROWS(U$5:U19)&gt;$A$2,"",INDEX(B$5:S$800,SMALL(IF($A$5:$A$800=$A$1,ROW($A$5:$A$800)-ROW($A$5)+1),ROWS(U$5:U19)),COLUMNS($A19:$A19)))</f>
        <v/>
      </c>
      <c r="V20" t="str">
        <f t="array" ref="V20">IF(ROWS(V$5:V19)&gt;$A$2,"",INDEX(C$5:T$800,SMALL(IF($A$5:$A$800=$A$1,ROW($A$5:$A$800)-ROW($A$5)+1),ROWS(V$5:V19)),COLUMNS($A19:$A19)))</f>
        <v/>
      </c>
      <c r="W20" t="str">
        <f t="array" ref="W20">IF(ROWS(W$5:W19)&gt;$A$2,"",INDEX(D$5:U$800,SMALL(IF($A$5:$A$800=$A$1,ROW($A$5:$A$800)-ROW($A$5)+1),ROWS(W$5:W19)),COLUMNS($A19:$A19)))</f>
        <v/>
      </c>
      <c r="X20" t="str">
        <f t="array" ref="X20">IF(ROWS(X$5:X19)&gt;$A$2,"",INDEX(E$5:V$800,SMALL(IF($A$5:$A$800=$A$1,ROW($A$5:$A$800)-ROW($A$5)+1),ROWS(X$5:X19)),COLUMNS($A19:$A19)))</f>
        <v/>
      </c>
      <c r="Y20" t="str">
        <f t="array" ref="Y20">IF(ROWS(Y$5:Y19)&gt;$A$2,"",INDEX(F$5:W$800,SMALL(IF($A$5:$A$800=$A$1,ROW($A$5:$A$800)-ROW($A$5)+1),ROWS(Y$5:Y19)),COLUMNS($A19:$A19)))</f>
        <v/>
      </c>
      <c r="Z20" t="str">
        <f t="array" ref="Z20">IF(ROWS(Z$5:Z19)&gt;$A$2,"",INDEX(G$5:X$800,SMALL(IF($A$5:$A$800=$A$1,ROW($A$5:$A$800)-ROW($A$5)+1),ROWS(Z$5:Z19)),COLUMNS($A19:$A19)))</f>
        <v/>
      </c>
      <c r="AA20" t="str">
        <f t="array" ref="AA20">IF(ROWS(AA$5:AA19)&gt;$A$2,"",INDEX(H$5:Y$800,SMALL(IF($A$5:$A$800=$A$1,ROW($A$5:$A$800)-ROW($A$5)+1),ROWS(AA$5:AA19)),COLUMNS($A19:$A19)))</f>
        <v/>
      </c>
      <c r="AB20" t="str">
        <f t="array" ref="AB20">IF(ROWS(AB$5:AB19)&gt;$A$2,"",INDEX(I$5:Z$800,SMALL(IF($A$5:$A$800=$A$1,ROW($A$5:$A$800)-ROW($A$5)+1),ROWS(AB$5:AB19)),COLUMNS($A19:$A19)))</f>
        <v/>
      </c>
      <c r="AC20" t="str">
        <f t="array" ref="AC20">IF(ROWS(AC$5:AC19)&gt;$A$2,"",INDEX(J$5:AA$800,SMALL(IF($A$5:$A$800=$A$1,ROW($A$5:$A$800)-ROW($A$5)+1),ROWS(AC$5:AC19)),COLUMNS($A19:$A19)))</f>
        <v/>
      </c>
      <c r="AD20" t="str">
        <f t="array" ref="AD20">IF(ROWS(AD$5:AD19)&gt;$A$2,"",INDEX(K$5:AB$800,SMALL(IF($A$5:$A$800=$A$1,ROW($A$5:$A$800)-ROW($A$5)+1),ROWS(AD$5:AD19)),COLUMNS($A19:$A19)))</f>
        <v/>
      </c>
      <c r="AE20" t="str">
        <f t="array" ref="AE20">IF(ROWS(AE$5:AE19)&gt;$A$2,"",INDEX(L$5:AC$800,SMALL(IF($A$5:$A$800=$A$1,ROW($A$5:$A$800)-ROW($A$5)+1),ROWS(AE$5:AE19)),COLUMNS($A19:$A19)))</f>
        <v/>
      </c>
      <c r="AF20" t="str">
        <f t="array" ref="AF20">IF(ROWS(AF$5:AF19)&gt;$A$2,"",INDEX(M$5:AD$800,SMALL(IF($A$5:$A$800=$A$1,ROW($A$5:$A$800)-ROW($A$5)+1),ROWS(AF$5:AF19)),COLUMNS($A19:$A19)))</f>
        <v/>
      </c>
      <c r="AG20" t="str">
        <f t="array" ref="AG20">IF(ROWS(AG$5:AG19)&gt;$A$2,"",INDEX(N$5:AE$800,SMALL(IF($A$5:$A$800=$A$1,ROW($A$5:$A$800)-ROW($A$5)+1),ROWS(AG$5:AG19)),COLUMNS($A19:$A19)))</f>
        <v/>
      </c>
      <c r="AH20" t="str">
        <f t="array" ref="AH20">IF(ROWS(AH$5:AH19)&gt;$A$2,"",INDEX(O$5:AF$800,SMALL(IF($A$5:$A$800=$A$1,ROW($A$5:$A$800)-ROW($A$5)+1),ROWS(AH$5:AH19)),COLUMNS($A19:$A19)))</f>
        <v/>
      </c>
      <c r="AI20" t="str">
        <f t="array" ref="AI20">IF(ROWS(AI$5:AI19)&gt;$A$2,"",INDEX(P$5:AG$800,SMALL(IF($A$5:$A$800=$A$1,ROW($A$5:$A$800)-ROW($A$5)+1),ROWS(AI$5:AI19)),COLUMNS($A19:$A19)))</f>
        <v/>
      </c>
      <c r="AJ20" t="str">
        <f t="array" ref="AJ20">IF(ROWS(AJ$5:AJ19)&gt;$A$2,"",INDEX(Q$5:AH$800,SMALL(IF($A$5:$A$800=$A$1,ROW($A$5:$A$800)-ROW($A$5)+1),ROWS(AJ$5:AJ19)),COLUMNS($A19:$A19)))</f>
        <v/>
      </c>
      <c r="AK20" t="str">
        <f t="array" ref="AK20">IF(ROWS(AK$5:AK19)&gt;$A$2,"",INDEX(R$5:AI$800,SMALL(IF($A$5:$A$800=$A$1,ROW($A$5:$A$800)-ROW($A$5)+1),ROWS(AK$5:AK19)),COLUMNS($A19:$A19)))</f>
        <v/>
      </c>
    </row>
    <row r="21" spans="1:37" x14ac:dyDescent="0.25">
      <c r="A21" t="str">
        <f>'Main - Statewide'!A24</f>
        <v>02</v>
      </c>
      <c r="B21">
        <f>'Main - Statewide'!B24</f>
        <v>3</v>
      </c>
      <c r="C21" t="str">
        <f>'Main - Statewide'!C24</f>
        <v>0476</v>
      </c>
      <c r="D21" t="str">
        <f>'Main - Statewide'!D24</f>
        <v>ZANESVILLE CIVIL TOWN</v>
      </c>
      <c r="E21" t="str">
        <f>'Main - Statewide'!E24</f>
        <v>Y</v>
      </c>
      <c r="F21">
        <f>'Main - Statewide'!F24</f>
        <v>114</v>
      </c>
      <c r="G21">
        <f>'Main - Statewide'!G24</f>
        <v>2.9578890013232659E-4</v>
      </c>
      <c r="H21" s="66">
        <f>IFERROR(ROUND('Main - Statewide'!H24,2),"")</f>
        <v>652.87</v>
      </c>
      <c r="I21">
        <f>'Main - Statewide'!I24</f>
        <v>0</v>
      </c>
      <c r="J21">
        <f>'Main - Statewide'!J24</f>
        <v>0</v>
      </c>
      <c r="K21">
        <f>'Main - Statewide'!K24</f>
        <v>385.64</v>
      </c>
      <c r="L21">
        <f>'Main - Statewide'!L24</f>
        <v>0</v>
      </c>
      <c r="M21">
        <f>'Main - Statewide'!M24</f>
        <v>0</v>
      </c>
      <c r="N21">
        <f>'Main - Statewide'!N24</f>
        <v>0</v>
      </c>
      <c r="O21">
        <f>'Main - Statewide'!O24</f>
        <v>0</v>
      </c>
      <c r="P21">
        <f>'Main - Statewide'!P24</f>
        <v>0</v>
      </c>
      <c r="Q21">
        <f>'Main - Statewide'!Q24</f>
        <v>385.64</v>
      </c>
      <c r="R21">
        <f>'Main - Statewide'!R24</f>
        <v>267.23</v>
      </c>
      <c r="T21" t="str">
        <f t="array" ref="T21">IF(ROWS(T$5:T20)&gt;$A$2,"",INDEX(A$5:R$800,SMALL(IF($A$5:$A$800=$A$1,ROW($A$5:$A$800)-ROW($A$5)+1),ROWS(T$5:T20)),COLUMNS($A20:$A20)))</f>
        <v/>
      </c>
      <c r="U21" t="str">
        <f t="array" ref="U21">IF(ROWS(U$5:U20)&gt;$A$2,"",INDEX(B$5:S$800,SMALL(IF($A$5:$A$800=$A$1,ROW($A$5:$A$800)-ROW($A$5)+1),ROWS(U$5:U20)),COLUMNS($A20:$A20)))</f>
        <v/>
      </c>
      <c r="V21" t="str">
        <f t="array" ref="V21">IF(ROWS(V$5:V20)&gt;$A$2,"",INDEX(C$5:T$800,SMALL(IF($A$5:$A$800=$A$1,ROW($A$5:$A$800)-ROW($A$5)+1),ROWS(V$5:V20)),COLUMNS($A20:$A20)))</f>
        <v/>
      </c>
      <c r="W21" t="str">
        <f t="array" ref="W21">IF(ROWS(W$5:W20)&gt;$A$2,"",INDEX(D$5:U$800,SMALL(IF($A$5:$A$800=$A$1,ROW($A$5:$A$800)-ROW($A$5)+1),ROWS(W$5:W20)),COLUMNS($A20:$A20)))</f>
        <v/>
      </c>
      <c r="X21" t="str">
        <f t="array" ref="X21">IF(ROWS(X$5:X20)&gt;$A$2,"",INDEX(E$5:V$800,SMALL(IF($A$5:$A$800=$A$1,ROW($A$5:$A$800)-ROW($A$5)+1),ROWS(X$5:X20)),COLUMNS($A20:$A20)))</f>
        <v/>
      </c>
      <c r="Y21" t="str">
        <f t="array" ref="Y21">IF(ROWS(Y$5:Y20)&gt;$A$2,"",INDEX(F$5:W$800,SMALL(IF($A$5:$A$800=$A$1,ROW($A$5:$A$800)-ROW($A$5)+1),ROWS(Y$5:Y20)),COLUMNS($A20:$A20)))</f>
        <v/>
      </c>
      <c r="Z21" t="str">
        <f t="array" ref="Z21">IF(ROWS(Z$5:Z20)&gt;$A$2,"",INDEX(G$5:X$800,SMALL(IF($A$5:$A$800=$A$1,ROW($A$5:$A$800)-ROW($A$5)+1),ROWS(Z$5:Z20)),COLUMNS($A20:$A20)))</f>
        <v/>
      </c>
      <c r="AA21" t="str">
        <f t="array" ref="AA21">IF(ROWS(AA$5:AA20)&gt;$A$2,"",INDEX(H$5:Y$800,SMALL(IF($A$5:$A$800=$A$1,ROW($A$5:$A$800)-ROW($A$5)+1),ROWS(AA$5:AA20)),COLUMNS($A20:$A20)))</f>
        <v/>
      </c>
      <c r="AB21" t="str">
        <f t="array" ref="AB21">IF(ROWS(AB$5:AB20)&gt;$A$2,"",INDEX(I$5:Z$800,SMALL(IF($A$5:$A$800=$A$1,ROW($A$5:$A$800)-ROW($A$5)+1),ROWS(AB$5:AB20)),COLUMNS($A20:$A20)))</f>
        <v/>
      </c>
      <c r="AC21" t="str">
        <f t="array" ref="AC21">IF(ROWS(AC$5:AC20)&gt;$A$2,"",INDEX(J$5:AA$800,SMALL(IF($A$5:$A$800=$A$1,ROW($A$5:$A$800)-ROW($A$5)+1),ROWS(AC$5:AC20)),COLUMNS($A20:$A20)))</f>
        <v/>
      </c>
      <c r="AD21" t="str">
        <f t="array" ref="AD21">IF(ROWS(AD$5:AD20)&gt;$A$2,"",INDEX(K$5:AB$800,SMALL(IF($A$5:$A$800=$A$1,ROW($A$5:$A$800)-ROW($A$5)+1),ROWS(AD$5:AD20)),COLUMNS($A20:$A20)))</f>
        <v/>
      </c>
      <c r="AE21" t="str">
        <f t="array" ref="AE21">IF(ROWS(AE$5:AE20)&gt;$A$2,"",INDEX(L$5:AC$800,SMALL(IF($A$5:$A$800=$A$1,ROW($A$5:$A$800)-ROW($A$5)+1),ROWS(AE$5:AE20)),COLUMNS($A20:$A20)))</f>
        <v/>
      </c>
      <c r="AF21" t="str">
        <f t="array" ref="AF21">IF(ROWS(AF$5:AF20)&gt;$A$2,"",INDEX(M$5:AD$800,SMALL(IF($A$5:$A$800=$A$1,ROW($A$5:$A$800)-ROW($A$5)+1),ROWS(AF$5:AF20)),COLUMNS($A20:$A20)))</f>
        <v/>
      </c>
      <c r="AG21" t="str">
        <f t="array" ref="AG21">IF(ROWS(AG$5:AG20)&gt;$A$2,"",INDEX(N$5:AE$800,SMALL(IF($A$5:$A$800=$A$1,ROW($A$5:$A$800)-ROW($A$5)+1),ROWS(AG$5:AG20)),COLUMNS($A20:$A20)))</f>
        <v/>
      </c>
      <c r="AH21" t="str">
        <f t="array" ref="AH21">IF(ROWS(AH$5:AH20)&gt;$A$2,"",INDEX(O$5:AF$800,SMALL(IF($A$5:$A$800=$A$1,ROW($A$5:$A$800)-ROW($A$5)+1),ROWS(AH$5:AH20)),COLUMNS($A20:$A20)))</f>
        <v/>
      </c>
      <c r="AI21" t="str">
        <f t="array" ref="AI21">IF(ROWS(AI$5:AI20)&gt;$A$2,"",INDEX(P$5:AG$800,SMALL(IF($A$5:$A$800=$A$1,ROW($A$5:$A$800)-ROW($A$5)+1),ROWS(AI$5:AI20)),COLUMNS($A20:$A20)))</f>
        <v/>
      </c>
      <c r="AJ21" t="str">
        <f t="array" ref="AJ21">IF(ROWS(AJ$5:AJ20)&gt;$A$2,"",INDEX(Q$5:AH$800,SMALL(IF($A$5:$A$800=$A$1,ROW($A$5:$A$800)-ROW($A$5)+1),ROWS(AJ$5:AJ20)),COLUMNS($A20:$A20)))</f>
        <v/>
      </c>
      <c r="AK21" t="str">
        <f t="array" ref="AK21">IF(ROWS(AK$5:AK20)&gt;$A$2,"",INDEX(R$5:AI$800,SMALL(IF($A$5:$A$800=$A$1,ROW($A$5:$A$800)-ROW($A$5)+1),ROWS(AK$5:AK20)),COLUMNS($A20:$A20)))</f>
        <v/>
      </c>
    </row>
    <row r="22" spans="1:37" x14ac:dyDescent="0.25">
      <c r="A22">
        <f>'Main - Statewide'!A25</f>
        <v>0</v>
      </c>
      <c r="B22">
        <f>'Main - Statewide'!B25</f>
        <v>0</v>
      </c>
      <c r="C22">
        <f>'Main - Statewide'!C25</f>
        <v>0</v>
      </c>
      <c r="D22" t="str">
        <f>'Main - Statewide'!D25</f>
        <v>COUNTY DISTRIBUTION AMOUNT</v>
      </c>
      <c r="E22">
        <f>'Main - Statewide'!E25</f>
        <v>0</v>
      </c>
      <c r="F22">
        <f>'Main - Statewide'!F25</f>
        <v>385410</v>
      </c>
      <c r="G22">
        <f>'Main - Statewide'!G25</f>
        <v>1</v>
      </c>
      <c r="H22" s="66">
        <f>IFERROR(ROUND('Main - Statewide'!H25,2),"")</f>
        <v>2207217.84</v>
      </c>
      <c r="I22">
        <f>'Main - Statewide'!I25</f>
        <v>0</v>
      </c>
      <c r="J22">
        <f>'Main - Statewide'!J25</f>
        <v>0</v>
      </c>
      <c r="K22">
        <f>'Main - Statewide'!K25</f>
        <v>1303753.1299999999</v>
      </c>
      <c r="L22">
        <f>'Main - Statewide'!L25</f>
        <v>0</v>
      </c>
      <c r="M22">
        <f>'Main - Statewide'!M25</f>
        <v>0</v>
      </c>
      <c r="N22">
        <f>'Main - Statewide'!N25</f>
        <v>0</v>
      </c>
      <c r="O22">
        <f>'Main - Statewide'!O25</f>
        <v>0</v>
      </c>
      <c r="P22">
        <f>'Main - Statewide'!P25</f>
        <v>0</v>
      </c>
      <c r="Q22">
        <f>'Main - Statewide'!Q25</f>
        <v>1303753.1299999999</v>
      </c>
      <c r="R22">
        <f>'Main - Statewide'!R25</f>
        <v>903464.71</v>
      </c>
      <c r="T22" t="str">
        <f t="array" ref="T22">IF(ROWS(T$5:T21)&gt;$A$2,"",INDEX(A$5:R$800,SMALL(IF($A$5:$A$800=$A$1,ROW($A$5:$A$800)-ROW($A$5)+1),ROWS(T$5:T21)),COLUMNS($A21:$A21)))</f>
        <v/>
      </c>
      <c r="U22" t="str">
        <f t="array" ref="U22">IF(ROWS(U$5:U21)&gt;$A$2,"",INDEX(B$5:S$800,SMALL(IF($A$5:$A$800=$A$1,ROW($A$5:$A$800)-ROW($A$5)+1),ROWS(U$5:U21)),COLUMNS($A21:$A21)))</f>
        <v/>
      </c>
      <c r="V22" t="str">
        <f t="array" ref="V22">IF(ROWS(V$5:V21)&gt;$A$2,"",INDEX(C$5:T$800,SMALL(IF($A$5:$A$800=$A$1,ROW($A$5:$A$800)-ROW($A$5)+1),ROWS(V$5:V21)),COLUMNS($A21:$A21)))</f>
        <v/>
      </c>
      <c r="W22" t="str">
        <f t="array" ref="W22">IF(ROWS(W$5:W21)&gt;$A$2,"",INDEX(D$5:U$800,SMALL(IF($A$5:$A$800=$A$1,ROW($A$5:$A$800)-ROW($A$5)+1),ROWS(W$5:W21)),COLUMNS($A21:$A21)))</f>
        <v/>
      </c>
      <c r="X22" t="str">
        <f t="array" ref="X22">IF(ROWS(X$5:X21)&gt;$A$2,"",INDEX(E$5:V$800,SMALL(IF($A$5:$A$800=$A$1,ROW($A$5:$A$800)-ROW($A$5)+1),ROWS(X$5:X21)),COLUMNS($A21:$A21)))</f>
        <v/>
      </c>
      <c r="Y22" t="str">
        <f t="array" ref="Y22">IF(ROWS(Y$5:Y21)&gt;$A$2,"",INDEX(F$5:W$800,SMALL(IF($A$5:$A$800=$A$1,ROW($A$5:$A$800)-ROW($A$5)+1),ROWS(Y$5:Y21)),COLUMNS($A21:$A21)))</f>
        <v/>
      </c>
      <c r="Z22" t="str">
        <f t="array" ref="Z22">IF(ROWS(Z$5:Z21)&gt;$A$2,"",INDEX(G$5:X$800,SMALL(IF($A$5:$A$800=$A$1,ROW($A$5:$A$800)-ROW($A$5)+1),ROWS(Z$5:Z21)),COLUMNS($A21:$A21)))</f>
        <v/>
      </c>
      <c r="AA22" t="str">
        <f t="array" ref="AA22">IF(ROWS(AA$5:AA21)&gt;$A$2,"",INDEX(H$5:Y$800,SMALL(IF($A$5:$A$800=$A$1,ROW($A$5:$A$800)-ROW($A$5)+1),ROWS(AA$5:AA21)),COLUMNS($A21:$A21)))</f>
        <v/>
      </c>
      <c r="AB22" t="str">
        <f t="array" ref="AB22">IF(ROWS(AB$5:AB21)&gt;$A$2,"",INDEX(I$5:Z$800,SMALL(IF($A$5:$A$800=$A$1,ROW($A$5:$A$800)-ROW($A$5)+1),ROWS(AB$5:AB21)),COLUMNS($A21:$A21)))</f>
        <v/>
      </c>
      <c r="AC22" t="str">
        <f t="array" ref="AC22">IF(ROWS(AC$5:AC21)&gt;$A$2,"",INDEX(J$5:AA$800,SMALL(IF($A$5:$A$800=$A$1,ROW($A$5:$A$800)-ROW($A$5)+1),ROWS(AC$5:AC21)),COLUMNS($A21:$A21)))</f>
        <v/>
      </c>
      <c r="AD22" t="str">
        <f t="array" ref="AD22">IF(ROWS(AD$5:AD21)&gt;$A$2,"",INDEX(K$5:AB$800,SMALL(IF($A$5:$A$800=$A$1,ROW($A$5:$A$800)-ROW($A$5)+1),ROWS(AD$5:AD21)),COLUMNS($A21:$A21)))</f>
        <v/>
      </c>
      <c r="AE22" t="str">
        <f t="array" ref="AE22">IF(ROWS(AE$5:AE21)&gt;$A$2,"",INDEX(L$5:AC$800,SMALL(IF($A$5:$A$800=$A$1,ROW($A$5:$A$800)-ROW($A$5)+1),ROWS(AE$5:AE21)),COLUMNS($A21:$A21)))</f>
        <v/>
      </c>
      <c r="AF22" t="str">
        <f t="array" ref="AF22">IF(ROWS(AF$5:AF21)&gt;$A$2,"",INDEX(M$5:AD$800,SMALL(IF($A$5:$A$800=$A$1,ROW($A$5:$A$800)-ROW($A$5)+1),ROWS(AF$5:AF21)),COLUMNS($A21:$A21)))</f>
        <v/>
      </c>
      <c r="AG22" t="str">
        <f t="array" ref="AG22">IF(ROWS(AG$5:AG21)&gt;$A$2,"",INDEX(N$5:AE$800,SMALL(IF($A$5:$A$800=$A$1,ROW($A$5:$A$800)-ROW($A$5)+1),ROWS(AG$5:AG21)),COLUMNS($A21:$A21)))</f>
        <v/>
      </c>
      <c r="AH22" t="str">
        <f t="array" ref="AH22">IF(ROWS(AH$5:AH21)&gt;$A$2,"",INDEX(O$5:AF$800,SMALL(IF($A$5:$A$800=$A$1,ROW($A$5:$A$800)-ROW($A$5)+1),ROWS(AH$5:AH21)),COLUMNS($A21:$A21)))</f>
        <v/>
      </c>
      <c r="AI22" t="str">
        <f t="array" ref="AI22">IF(ROWS(AI$5:AI21)&gt;$A$2,"",INDEX(P$5:AG$800,SMALL(IF($A$5:$A$800=$A$1,ROW($A$5:$A$800)-ROW($A$5)+1),ROWS(AI$5:AI21)),COLUMNS($A21:$A21)))</f>
        <v/>
      </c>
      <c r="AJ22" t="str">
        <f t="array" ref="AJ22">IF(ROWS(AJ$5:AJ21)&gt;$A$2,"",INDEX(Q$5:AH$800,SMALL(IF($A$5:$A$800=$A$1,ROW($A$5:$A$800)-ROW($A$5)+1),ROWS(AJ$5:AJ21)),COLUMNS($A21:$A21)))</f>
        <v/>
      </c>
      <c r="AK22" t="str">
        <f t="array" ref="AK22">IF(ROWS(AK$5:AK21)&gt;$A$2,"",INDEX(R$5:AI$800,SMALL(IF($A$5:$A$800=$A$1,ROW($A$5:$A$800)-ROW($A$5)+1),ROWS(AK$5:AK21)),COLUMNS($A21:$A21)))</f>
        <v/>
      </c>
    </row>
    <row r="23" spans="1:37" x14ac:dyDescent="0.25">
      <c r="A23" t="str">
        <f>'Main - Statewide'!A26</f>
        <v/>
      </c>
      <c r="B23">
        <f>'Main - Statewide'!B26</f>
        <v>0</v>
      </c>
      <c r="C23">
        <f>'Main - Statewide'!C26</f>
        <v>0</v>
      </c>
      <c r="D23" t="str">
        <f>'Main - Statewide'!D26</f>
        <v/>
      </c>
      <c r="E23">
        <f>'Main - Statewide'!E26</f>
        <v>0</v>
      </c>
      <c r="F23">
        <f>'Main - Statewide'!F26</f>
        <v>0</v>
      </c>
      <c r="G23">
        <f>'Main - Statewide'!G26</f>
        <v>0</v>
      </c>
      <c r="H23" s="66" t="str">
        <f>IFERROR(ROUND('Main - Statewide'!H26,2),"")</f>
        <v/>
      </c>
      <c r="I23">
        <f>'Main - Statewide'!I26</f>
        <v>0</v>
      </c>
      <c r="J23">
        <f>'Main - Statewide'!J26</f>
        <v>0</v>
      </c>
      <c r="K23" t="str">
        <f>'Main - Statewide'!K26</f>
        <v/>
      </c>
      <c r="L23" t="str">
        <f>'Main - Statewide'!L26</f>
        <v/>
      </c>
      <c r="M23" t="str">
        <f>'Main - Statewide'!M26</f>
        <v/>
      </c>
      <c r="N23" t="str">
        <f>'Main - Statewide'!N26</f>
        <v/>
      </c>
      <c r="O23" t="str">
        <f>'Main - Statewide'!O26</f>
        <v/>
      </c>
      <c r="P23" t="str">
        <f>'Main - Statewide'!P26</f>
        <v/>
      </c>
      <c r="Q23" t="str">
        <f>'Main - Statewide'!Q26</f>
        <v/>
      </c>
      <c r="R23" t="str">
        <f>'Main - Statewide'!R26</f>
        <v/>
      </c>
      <c r="T23" t="str">
        <f t="array" ref="T23">IF(ROWS(T$5:T22)&gt;$A$2,"",INDEX(A$5:R$800,SMALL(IF($A$5:$A$800=$A$1,ROW($A$5:$A$800)-ROW($A$5)+1),ROWS(T$5:T22)),COLUMNS($A22:$A22)))</f>
        <v/>
      </c>
      <c r="U23" t="str">
        <f t="array" ref="U23">IF(ROWS(U$5:U22)&gt;$A$2,"",INDEX(B$5:S$800,SMALL(IF($A$5:$A$800=$A$1,ROW($A$5:$A$800)-ROW($A$5)+1),ROWS(U$5:U22)),COLUMNS($A22:$A22)))</f>
        <v/>
      </c>
      <c r="V23" t="str">
        <f t="array" ref="V23">IF(ROWS(V$5:V22)&gt;$A$2,"",INDEX(C$5:T$800,SMALL(IF($A$5:$A$800=$A$1,ROW($A$5:$A$800)-ROW($A$5)+1),ROWS(V$5:V22)),COLUMNS($A22:$A22)))</f>
        <v/>
      </c>
      <c r="W23" t="str">
        <f t="array" ref="W23">IF(ROWS(W$5:W22)&gt;$A$2,"",INDEX(D$5:U$800,SMALL(IF($A$5:$A$800=$A$1,ROW($A$5:$A$800)-ROW($A$5)+1),ROWS(W$5:W22)),COLUMNS($A22:$A22)))</f>
        <v/>
      </c>
      <c r="X23" t="str">
        <f t="array" ref="X23">IF(ROWS(X$5:X22)&gt;$A$2,"",INDEX(E$5:V$800,SMALL(IF($A$5:$A$800=$A$1,ROW($A$5:$A$800)-ROW($A$5)+1),ROWS(X$5:X22)),COLUMNS($A22:$A22)))</f>
        <v/>
      </c>
      <c r="Y23" t="str">
        <f t="array" ref="Y23">IF(ROWS(Y$5:Y22)&gt;$A$2,"",INDEX(F$5:W$800,SMALL(IF($A$5:$A$800=$A$1,ROW($A$5:$A$800)-ROW($A$5)+1),ROWS(Y$5:Y22)),COLUMNS($A22:$A22)))</f>
        <v/>
      </c>
      <c r="Z23" t="str">
        <f t="array" ref="Z23">IF(ROWS(Z$5:Z22)&gt;$A$2,"",INDEX(G$5:X$800,SMALL(IF($A$5:$A$800=$A$1,ROW($A$5:$A$800)-ROW($A$5)+1),ROWS(Z$5:Z22)),COLUMNS($A22:$A22)))</f>
        <v/>
      </c>
      <c r="AA23" t="str">
        <f t="array" ref="AA23">IF(ROWS(AA$5:AA22)&gt;$A$2,"",INDEX(H$5:Y$800,SMALL(IF($A$5:$A$800=$A$1,ROW($A$5:$A$800)-ROW($A$5)+1),ROWS(AA$5:AA22)),COLUMNS($A22:$A22)))</f>
        <v/>
      </c>
      <c r="AB23" t="str">
        <f t="array" ref="AB23">IF(ROWS(AB$5:AB22)&gt;$A$2,"",INDEX(I$5:Z$800,SMALL(IF($A$5:$A$800=$A$1,ROW($A$5:$A$800)-ROW($A$5)+1),ROWS(AB$5:AB22)),COLUMNS($A22:$A22)))</f>
        <v/>
      </c>
      <c r="AC23" t="str">
        <f t="array" ref="AC23">IF(ROWS(AC$5:AC22)&gt;$A$2,"",INDEX(J$5:AA$800,SMALL(IF($A$5:$A$800=$A$1,ROW($A$5:$A$800)-ROW($A$5)+1),ROWS(AC$5:AC22)),COLUMNS($A22:$A22)))</f>
        <v/>
      </c>
      <c r="AD23" t="str">
        <f t="array" ref="AD23">IF(ROWS(AD$5:AD22)&gt;$A$2,"",INDEX(K$5:AB$800,SMALL(IF($A$5:$A$800=$A$1,ROW($A$5:$A$800)-ROW($A$5)+1),ROWS(AD$5:AD22)),COLUMNS($A22:$A22)))</f>
        <v/>
      </c>
      <c r="AE23" t="str">
        <f t="array" ref="AE23">IF(ROWS(AE$5:AE22)&gt;$A$2,"",INDEX(L$5:AC$800,SMALL(IF($A$5:$A$800=$A$1,ROW($A$5:$A$800)-ROW($A$5)+1),ROWS(AE$5:AE22)),COLUMNS($A22:$A22)))</f>
        <v/>
      </c>
      <c r="AF23" t="str">
        <f t="array" ref="AF23">IF(ROWS(AF$5:AF22)&gt;$A$2,"",INDEX(M$5:AD$800,SMALL(IF($A$5:$A$800=$A$1,ROW($A$5:$A$800)-ROW($A$5)+1),ROWS(AF$5:AF22)),COLUMNS($A22:$A22)))</f>
        <v/>
      </c>
      <c r="AG23" t="str">
        <f t="array" ref="AG23">IF(ROWS(AG$5:AG22)&gt;$A$2,"",INDEX(N$5:AE$800,SMALL(IF($A$5:$A$800=$A$1,ROW($A$5:$A$800)-ROW($A$5)+1),ROWS(AG$5:AG22)),COLUMNS($A22:$A22)))</f>
        <v/>
      </c>
      <c r="AH23" t="str">
        <f t="array" ref="AH23">IF(ROWS(AH$5:AH22)&gt;$A$2,"",INDEX(O$5:AF$800,SMALL(IF($A$5:$A$800=$A$1,ROW($A$5:$A$800)-ROW($A$5)+1),ROWS(AH$5:AH22)),COLUMNS($A22:$A22)))</f>
        <v/>
      </c>
      <c r="AI23" t="str">
        <f t="array" ref="AI23">IF(ROWS(AI$5:AI22)&gt;$A$2,"",INDEX(P$5:AG$800,SMALL(IF($A$5:$A$800=$A$1,ROW($A$5:$A$800)-ROW($A$5)+1),ROWS(AI$5:AI22)),COLUMNS($A22:$A22)))</f>
        <v/>
      </c>
      <c r="AJ23" t="str">
        <f t="array" ref="AJ23">IF(ROWS(AJ$5:AJ22)&gt;$A$2,"",INDEX(Q$5:AH$800,SMALL(IF($A$5:$A$800=$A$1,ROW($A$5:$A$800)-ROW($A$5)+1),ROWS(AJ$5:AJ22)),COLUMNS($A22:$A22)))</f>
        <v/>
      </c>
      <c r="AK23" t="str">
        <f t="array" ref="AK23">IF(ROWS(AK$5:AK22)&gt;$A$2,"",INDEX(R$5:AI$800,SMALL(IF($A$5:$A$800=$A$1,ROW($A$5:$A$800)-ROW($A$5)+1),ROWS(AK$5:AK22)),COLUMNS($A22:$A22)))</f>
        <v/>
      </c>
    </row>
    <row r="24" spans="1:37" x14ac:dyDescent="0.25">
      <c r="A24" t="str">
        <f>'Main - Statewide'!A27</f>
        <v>03</v>
      </c>
      <c r="B24">
        <f>'Main - Statewide'!B27</f>
        <v>1</v>
      </c>
      <c r="C24" t="str">
        <f>'Main - Statewide'!C27</f>
        <v>0000</v>
      </c>
      <c r="D24" t="str">
        <f>'Main - Statewide'!D27</f>
        <v>BARTHOLOMEW COUNTY</v>
      </c>
      <c r="E24">
        <f>'Main - Statewide'!E27</f>
        <v>0</v>
      </c>
      <c r="F24">
        <f>'Main - Statewide'!F27</f>
        <v>28166</v>
      </c>
      <c r="G24">
        <f>'Main - Statewide'!G27</f>
        <v>0.34261872323861425</v>
      </c>
      <c r="H24" s="66">
        <f>IFERROR(ROUND('Main - Statewide'!H27,2),"")</f>
        <v>161304.84</v>
      </c>
      <c r="I24">
        <f>'Main - Statewide'!I27</f>
        <v>0</v>
      </c>
      <c r="J24">
        <f>'Main - Statewide'!J27</f>
        <v>0</v>
      </c>
      <c r="K24">
        <f>'Main - Statewide'!K27</f>
        <v>95279.08</v>
      </c>
      <c r="L24">
        <f>'Main - Statewide'!L27</f>
        <v>0</v>
      </c>
      <c r="M24">
        <f>'Main - Statewide'!M27</f>
        <v>0</v>
      </c>
      <c r="N24">
        <f>'Main - Statewide'!N27</f>
        <v>0</v>
      </c>
      <c r="O24">
        <f>'Main - Statewide'!O27</f>
        <v>0</v>
      </c>
      <c r="P24">
        <f>'Main - Statewide'!P27</f>
        <v>0</v>
      </c>
      <c r="Q24">
        <f>'Main - Statewide'!Q27</f>
        <v>95279.08</v>
      </c>
      <c r="R24">
        <f>'Main - Statewide'!R27</f>
        <v>66025.759999999995</v>
      </c>
      <c r="T24" t="str">
        <f t="array" ref="T24">IF(ROWS(T$5:T23)&gt;$A$2,"",INDEX(A$5:R$800,SMALL(IF($A$5:$A$800=$A$1,ROW($A$5:$A$800)-ROW($A$5)+1),ROWS(T$5:T23)),COLUMNS($A23:$A23)))</f>
        <v/>
      </c>
      <c r="U24" t="str">
        <f t="array" ref="U24">IF(ROWS(U$5:U23)&gt;$A$2,"",INDEX(B$5:S$800,SMALL(IF($A$5:$A$800=$A$1,ROW($A$5:$A$800)-ROW($A$5)+1),ROWS(U$5:U23)),COLUMNS($A23:$A23)))</f>
        <v/>
      </c>
      <c r="V24" t="str">
        <f t="array" ref="V24">IF(ROWS(V$5:V23)&gt;$A$2,"",INDEX(C$5:T$800,SMALL(IF($A$5:$A$800=$A$1,ROW($A$5:$A$800)-ROW($A$5)+1),ROWS(V$5:V23)),COLUMNS($A23:$A23)))</f>
        <v/>
      </c>
      <c r="W24" t="str">
        <f t="array" ref="W24">IF(ROWS(W$5:W23)&gt;$A$2,"",INDEX(D$5:U$800,SMALL(IF($A$5:$A$800=$A$1,ROW($A$5:$A$800)-ROW($A$5)+1),ROWS(W$5:W23)),COLUMNS($A23:$A23)))</f>
        <v/>
      </c>
      <c r="X24" t="str">
        <f t="array" ref="X24">IF(ROWS(X$5:X23)&gt;$A$2,"",INDEX(E$5:V$800,SMALL(IF($A$5:$A$800=$A$1,ROW($A$5:$A$800)-ROW($A$5)+1),ROWS(X$5:X23)),COLUMNS($A23:$A23)))</f>
        <v/>
      </c>
      <c r="Y24" t="str">
        <f t="array" ref="Y24">IF(ROWS(Y$5:Y23)&gt;$A$2,"",INDEX(F$5:W$800,SMALL(IF($A$5:$A$800=$A$1,ROW($A$5:$A$800)-ROW($A$5)+1),ROWS(Y$5:Y23)),COLUMNS($A23:$A23)))</f>
        <v/>
      </c>
      <c r="Z24" t="str">
        <f t="array" ref="Z24">IF(ROWS(Z$5:Z23)&gt;$A$2,"",INDEX(G$5:X$800,SMALL(IF($A$5:$A$800=$A$1,ROW($A$5:$A$800)-ROW($A$5)+1),ROWS(Z$5:Z23)),COLUMNS($A23:$A23)))</f>
        <v/>
      </c>
      <c r="AA24" t="str">
        <f t="array" ref="AA24">IF(ROWS(AA$5:AA23)&gt;$A$2,"",INDEX(H$5:Y$800,SMALL(IF($A$5:$A$800=$A$1,ROW($A$5:$A$800)-ROW($A$5)+1),ROWS(AA$5:AA23)),COLUMNS($A23:$A23)))</f>
        <v/>
      </c>
      <c r="AB24" t="str">
        <f t="array" ref="AB24">IF(ROWS(AB$5:AB23)&gt;$A$2,"",INDEX(I$5:Z$800,SMALL(IF($A$5:$A$800=$A$1,ROW($A$5:$A$800)-ROW($A$5)+1),ROWS(AB$5:AB23)),COLUMNS($A23:$A23)))</f>
        <v/>
      </c>
      <c r="AC24" t="str">
        <f t="array" ref="AC24">IF(ROWS(AC$5:AC23)&gt;$A$2,"",INDEX(J$5:AA$800,SMALL(IF($A$5:$A$800=$A$1,ROW($A$5:$A$800)-ROW($A$5)+1),ROWS(AC$5:AC23)),COLUMNS($A23:$A23)))</f>
        <v/>
      </c>
      <c r="AD24" t="str">
        <f t="array" ref="AD24">IF(ROWS(AD$5:AD23)&gt;$A$2,"",INDEX(K$5:AB$800,SMALL(IF($A$5:$A$800=$A$1,ROW($A$5:$A$800)-ROW($A$5)+1),ROWS(AD$5:AD23)),COLUMNS($A23:$A23)))</f>
        <v/>
      </c>
      <c r="AE24" t="str">
        <f t="array" ref="AE24">IF(ROWS(AE$5:AE23)&gt;$A$2,"",INDEX(L$5:AC$800,SMALL(IF($A$5:$A$800=$A$1,ROW($A$5:$A$800)-ROW($A$5)+1),ROWS(AE$5:AE23)),COLUMNS($A23:$A23)))</f>
        <v/>
      </c>
      <c r="AF24" t="str">
        <f t="array" ref="AF24">IF(ROWS(AF$5:AF23)&gt;$A$2,"",INDEX(M$5:AD$800,SMALL(IF($A$5:$A$800=$A$1,ROW($A$5:$A$800)-ROW($A$5)+1),ROWS(AF$5:AF23)),COLUMNS($A23:$A23)))</f>
        <v/>
      </c>
      <c r="AG24" t="str">
        <f t="array" ref="AG24">IF(ROWS(AG$5:AG23)&gt;$A$2,"",INDEX(N$5:AE$800,SMALL(IF($A$5:$A$800=$A$1,ROW($A$5:$A$800)-ROW($A$5)+1),ROWS(AG$5:AG23)),COLUMNS($A23:$A23)))</f>
        <v/>
      </c>
      <c r="AH24" t="str">
        <f t="array" ref="AH24">IF(ROWS(AH$5:AH23)&gt;$A$2,"",INDEX(O$5:AF$800,SMALL(IF($A$5:$A$800=$A$1,ROW($A$5:$A$800)-ROW($A$5)+1),ROWS(AH$5:AH23)),COLUMNS($A23:$A23)))</f>
        <v/>
      </c>
      <c r="AI24" t="str">
        <f t="array" ref="AI24">IF(ROWS(AI$5:AI23)&gt;$A$2,"",INDEX(P$5:AG$800,SMALL(IF($A$5:$A$800=$A$1,ROW($A$5:$A$800)-ROW($A$5)+1),ROWS(AI$5:AI23)),COLUMNS($A23:$A23)))</f>
        <v/>
      </c>
      <c r="AJ24" t="str">
        <f t="array" ref="AJ24">IF(ROWS(AJ$5:AJ23)&gt;$A$2,"",INDEX(Q$5:AH$800,SMALL(IF($A$5:$A$800=$A$1,ROW($A$5:$A$800)-ROW($A$5)+1),ROWS(AJ$5:AJ23)),COLUMNS($A23:$A23)))</f>
        <v/>
      </c>
      <c r="AK24" t="str">
        <f t="array" ref="AK24">IF(ROWS(AK$5:AK23)&gt;$A$2,"",INDEX(R$5:AI$800,SMALL(IF($A$5:$A$800=$A$1,ROW($A$5:$A$800)-ROW($A$5)+1),ROWS(AK$5:AK23)),COLUMNS($A23:$A23)))</f>
        <v/>
      </c>
    </row>
    <row r="25" spans="1:37" x14ac:dyDescent="0.25">
      <c r="A25" t="str">
        <f>'Main - Statewide'!A28</f>
        <v>03</v>
      </c>
      <c r="B25">
        <f>'Main - Statewide'!B28</f>
        <v>3</v>
      </c>
      <c r="C25" t="str">
        <f>'Main - Statewide'!C28</f>
        <v>0525</v>
      </c>
      <c r="D25" t="str">
        <f>'Main - Statewide'!D28</f>
        <v>CLIFFORD CIVIL TOWN</v>
      </c>
      <c r="E25">
        <f>'Main - Statewide'!E28</f>
        <v>0</v>
      </c>
      <c r="F25">
        <f>'Main - Statewide'!F28</f>
        <v>205</v>
      </c>
      <c r="G25">
        <f>'Main - Statewide'!G28</f>
        <v>2.493674581549241E-3</v>
      </c>
      <c r="H25" s="66">
        <f>IFERROR(ROUND('Main - Statewide'!H28,2),"")</f>
        <v>1174.02</v>
      </c>
      <c r="I25">
        <f>'Main - Statewide'!I28</f>
        <v>0</v>
      </c>
      <c r="J25">
        <f>'Main - Statewide'!J28</f>
        <v>0</v>
      </c>
      <c r="K25">
        <f>'Main - Statewide'!K28</f>
        <v>693.47</v>
      </c>
      <c r="L25">
        <f>'Main - Statewide'!L28</f>
        <v>0</v>
      </c>
      <c r="M25">
        <f>'Main - Statewide'!M28</f>
        <v>0</v>
      </c>
      <c r="N25">
        <f>'Main - Statewide'!N28</f>
        <v>0</v>
      </c>
      <c r="O25">
        <f>'Main - Statewide'!O28</f>
        <v>0</v>
      </c>
      <c r="P25">
        <f>'Main - Statewide'!P28</f>
        <v>0</v>
      </c>
      <c r="Q25">
        <f>'Main - Statewide'!Q28</f>
        <v>693.47</v>
      </c>
      <c r="R25">
        <f>'Main - Statewide'!R28</f>
        <v>480.54999999999995</v>
      </c>
      <c r="T25" t="str">
        <f t="array" ref="T25">IF(ROWS(T$5:T24)&gt;$A$2,"",INDEX(A$5:R$800,SMALL(IF($A$5:$A$800=$A$1,ROW($A$5:$A$800)-ROW($A$5)+1),ROWS(T$5:T24)),COLUMNS($A24:$A24)))</f>
        <v/>
      </c>
      <c r="U25" t="str">
        <f t="array" ref="U25">IF(ROWS(U$5:U24)&gt;$A$2,"",INDEX(B$5:S$800,SMALL(IF($A$5:$A$800=$A$1,ROW($A$5:$A$800)-ROW($A$5)+1),ROWS(U$5:U24)),COLUMNS($A24:$A24)))</f>
        <v/>
      </c>
      <c r="V25" t="str">
        <f t="array" ref="V25">IF(ROWS(V$5:V24)&gt;$A$2,"",INDEX(C$5:T$800,SMALL(IF($A$5:$A$800=$A$1,ROW($A$5:$A$800)-ROW($A$5)+1),ROWS(V$5:V24)),COLUMNS($A24:$A24)))</f>
        <v/>
      </c>
      <c r="W25" t="str">
        <f t="array" ref="W25">IF(ROWS(W$5:W24)&gt;$A$2,"",INDEX(D$5:U$800,SMALL(IF($A$5:$A$800=$A$1,ROW($A$5:$A$800)-ROW($A$5)+1),ROWS(W$5:W24)),COLUMNS($A24:$A24)))</f>
        <v/>
      </c>
      <c r="X25" t="str">
        <f t="array" ref="X25">IF(ROWS(X$5:X24)&gt;$A$2,"",INDEX(E$5:V$800,SMALL(IF($A$5:$A$800=$A$1,ROW($A$5:$A$800)-ROW($A$5)+1),ROWS(X$5:X24)),COLUMNS($A24:$A24)))</f>
        <v/>
      </c>
      <c r="Y25" t="str">
        <f t="array" ref="Y25">IF(ROWS(Y$5:Y24)&gt;$A$2,"",INDEX(F$5:W$800,SMALL(IF($A$5:$A$800=$A$1,ROW($A$5:$A$800)-ROW($A$5)+1),ROWS(Y$5:Y24)),COLUMNS($A24:$A24)))</f>
        <v/>
      </c>
      <c r="Z25" t="str">
        <f t="array" ref="Z25">IF(ROWS(Z$5:Z24)&gt;$A$2,"",INDEX(G$5:X$800,SMALL(IF($A$5:$A$800=$A$1,ROW($A$5:$A$800)-ROW($A$5)+1),ROWS(Z$5:Z24)),COLUMNS($A24:$A24)))</f>
        <v/>
      </c>
      <c r="AA25" t="str">
        <f t="array" ref="AA25">IF(ROWS(AA$5:AA24)&gt;$A$2,"",INDEX(H$5:Y$800,SMALL(IF($A$5:$A$800=$A$1,ROW($A$5:$A$800)-ROW($A$5)+1),ROWS(AA$5:AA24)),COLUMNS($A24:$A24)))</f>
        <v/>
      </c>
      <c r="AB25" t="str">
        <f t="array" ref="AB25">IF(ROWS(AB$5:AB24)&gt;$A$2,"",INDEX(I$5:Z$800,SMALL(IF($A$5:$A$800=$A$1,ROW($A$5:$A$800)-ROW($A$5)+1),ROWS(AB$5:AB24)),COLUMNS($A24:$A24)))</f>
        <v/>
      </c>
      <c r="AC25" t="str">
        <f t="array" ref="AC25">IF(ROWS(AC$5:AC24)&gt;$A$2,"",INDEX(J$5:AA$800,SMALL(IF($A$5:$A$800=$A$1,ROW($A$5:$A$800)-ROW($A$5)+1),ROWS(AC$5:AC24)),COLUMNS($A24:$A24)))</f>
        <v/>
      </c>
      <c r="AD25" t="str">
        <f t="array" ref="AD25">IF(ROWS(AD$5:AD24)&gt;$A$2,"",INDEX(K$5:AB$800,SMALL(IF($A$5:$A$800=$A$1,ROW($A$5:$A$800)-ROW($A$5)+1),ROWS(AD$5:AD24)),COLUMNS($A24:$A24)))</f>
        <v/>
      </c>
      <c r="AE25" t="str">
        <f t="array" ref="AE25">IF(ROWS(AE$5:AE24)&gt;$A$2,"",INDEX(L$5:AC$800,SMALL(IF($A$5:$A$800=$A$1,ROW($A$5:$A$800)-ROW($A$5)+1),ROWS(AE$5:AE24)),COLUMNS($A24:$A24)))</f>
        <v/>
      </c>
      <c r="AF25" t="str">
        <f t="array" ref="AF25">IF(ROWS(AF$5:AF24)&gt;$A$2,"",INDEX(M$5:AD$800,SMALL(IF($A$5:$A$800=$A$1,ROW($A$5:$A$800)-ROW($A$5)+1),ROWS(AF$5:AF24)),COLUMNS($A24:$A24)))</f>
        <v/>
      </c>
      <c r="AG25" t="str">
        <f t="array" ref="AG25">IF(ROWS(AG$5:AG24)&gt;$A$2,"",INDEX(N$5:AE$800,SMALL(IF($A$5:$A$800=$A$1,ROW($A$5:$A$800)-ROW($A$5)+1),ROWS(AG$5:AG24)),COLUMNS($A24:$A24)))</f>
        <v/>
      </c>
      <c r="AH25" t="str">
        <f t="array" ref="AH25">IF(ROWS(AH$5:AH24)&gt;$A$2,"",INDEX(O$5:AF$800,SMALL(IF($A$5:$A$800=$A$1,ROW($A$5:$A$800)-ROW($A$5)+1),ROWS(AH$5:AH24)),COLUMNS($A24:$A24)))</f>
        <v/>
      </c>
      <c r="AI25" t="str">
        <f t="array" ref="AI25">IF(ROWS(AI$5:AI24)&gt;$A$2,"",INDEX(P$5:AG$800,SMALL(IF($A$5:$A$800=$A$1,ROW($A$5:$A$800)-ROW($A$5)+1),ROWS(AI$5:AI24)),COLUMNS($A24:$A24)))</f>
        <v/>
      </c>
      <c r="AJ25" t="str">
        <f t="array" ref="AJ25">IF(ROWS(AJ$5:AJ24)&gt;$A$2,"",INDEX(Q$5:AH$800,SMALL(IF($A$5:$A$800=$A$1,ROW($A$5:$A$800)-ROW($A$5)+1),ROWS(AJ$5:AJ24)),COLUMNS($A24:$A24)))</f>
        <v/>
      </c>
      <c r="AK25" t="str">
        <f t="array" ref="AK25">IF(ROWS(AK$5:AK24)&gt;$A$2,"",INDEX(R$5:AI$800,SMALL(IF($A$5:$A$800=$A$1,ROW($A$5:$A$800)-ROW($A$5)+1),ROWS(AK$5:AK24)),COLUMNS($A24:$A24)))</f>
        <v/>
      </c>
    </row>
    <row r="26" spans="1:37" x14ac:dyDescent="0.25">
      <c r="A26" t="str">
        <f>'Main - Statewide'!A29</f>
        <v>03</v>
      </c>
      <c r="B26">
        <f>'Main - Statewide'!B29</f>
        <v>3</v>
      </c>
      <c r="C26" t="str">
        <f>'Main - Statewide'!C29</f>
        <v>0200</v>
      </c>
      <c r="D26" t="str">
        <f>'Main - Statewide'!D29</f>
        <v>COLUMBUS CIVIL CITY</v>
      </c>
      <c r="E26">
        <f>'Main - Statewide'!E29</f>
        <v>0</v>
      </c>
      <c r="F26">
        <f>'Main - Statewide'!F29</f>
        <v>50474</v>
      </c>
      <c r="G26">
        <f>'Main - Statewide'!G29</f>
        <v>0.61397917477617747</v>
      </c>
      <c r="H26" s="66">
        <f>IFERROR(ROUND('Main - Statewide'!H29,2),"")</f>
        <v>289061.28999999998</v>
      </c>
      <c r="I26">
        <f>'Main - Statewide'!I29</f>
        <v>0</v>
      </c>
      <c r="J26">
        <f>'Main - Statewide'!J29</f>
        <v>0</v>
      </c>
      <c r="K26">
        <f>'Main - Statewide'!K29</f>
        <v>170741.9</v>
      </c>
      <c r="L26">
        <f>'Main - Statewide'!L29</f>
        <v>0</v>
      </c>
      <c r="M26">
        <f>'Main - Statewide'!M29</f>
        <v>0</v>
      </c>
      <c r="N26">
        <f>'Main - Statewide'!N29</f>
        <v>0</v>
      </c>
      <c r="O26">
        <f>'Main - Statewide'!O29</f>
        <v>0</v>
      </c>
      <c r="P26">
        <f>'Main - Statewide'!P29</f>
        <v>0</v>
      </c>
      <c r="Q26">
        <f>'Main - Statewide'!Q29</f>
        <v>170741.9</v>
      </c>
      <c r="R26">
        <f>'Main - Statewide'!R29</f>
        <v>118319.38999999998</v>
      </c>
    </row>
    <row r="27" spans="1:37" x14ac:dyDescent="0.25">
      <c r="A27" t="str">
        <f>'Main - Statewide'!A30</f>
        <v>03</v>
      </c>
      <c r="B27">
        <f>'Main - Statewide'!B30</f>
        <v>3</v>
      </c>
      <c r="C27" t="str">
        <f>'Main - Statewide'!C30</f>
        <v>0703</v>
      </c>
      <c r="D27" t="str">
        <f>'Main - Statewide'!D30</f>
        <v>EDINBURGH CIVIL TOWN</v>
      </c>
      <c r="E27" t="str">
        <f>'Main - Statewide'!E30</f>
        <v>Y</v>
      </c>
      <c r="F27">
        <f>'Main - Statewide'!F30</f>
        <v>363</v>
      </c>
      <c r="G27">
        <f>'Main - Statewide'!G30</f>
        <v>4.4156286492798751E-3</v>
      </c>
      <c r="H27" s="66">
        <f>IFERROR(ROUND('Main - Statewide'!H30,2),"")</f>
        <v>2078.88</v>
      </c>
      <c r="I27">
        <f>'Main - Statewide'!I30</f>
        <v>0</v>
      </c>
      <c r="J27">
        <f>'Main - Statewide'!J30</f>
        <v>0</v>
      </c>
      <c r="K27">
        <f>'Main - Statewide'!K30</f>
        <v>1227.95</v>
      </c>
      <c r="L27">
        <f>'Main - Statewide'!L30</f>
        <v>0</v>
      </c>
      <c r="M27">
        <f>'Main - Statewide'!M30</f>
        <v>0</v>
      </c>
      <c r="N27">
        <f>'Main - Statewide'!N30</f>
        <v>0</v>
      </c>
      <c r="O27">
        <f>'Main - Statewide'!O30</f>
        <v>0</v>
      </c>
      <c r="P27">
        <f>'Main - Statewide'!P30</f>
        <v>0</v>
      </c>
      <c r="Q27">
        <f>'Main - Statewide'!Q30</f>
        <v>1227.95</v>
      </c>
      <c r="R27">
        <f>'Main - Statewide'!R30</f>
        <v>850.93000000000006</v>
      </c>
    </row>
    <row r="28" spans="1:37" x14ac:dyDescent="0.25">
      <c r="A28" t="str">
        <f>'Main - Statewide'!A31</f>
        <v>03</v>
      </c>
      <c r="B28">
        <f>'Main - Statewide'!B31</f>
        <v>3</v>
      </c>
      <c r="C28" t="str">
        <f>'Main - Statewide'!C31</f>
        <v>0526</v>
      </c>
      <c r="D28" t="str">
        <f>'Main - Statewide'!D31</f>
        <v>ELIZABETHTOWN CIVIL TOWN</v>
      </c>
      <c r="E28">
        <f>'Main - Statewide'!E31</f>
        <v>0</v>
      </c>
      <c r="F28">
        <f>'Main - Statewide'!F31</f>
        <v>406</v>
      </c>
      <c r="G28">
        <f>'Main - Statewide'!G31</f>
        <v>4.9386920980926431E-3</v>
      </c>
      <c r="H28" s="66">
        <f>IFERROR(ROUND('Main - Statewide'!H31,2),"")</f>
        <v>2325.14</v>
      </c>
      <c r="I28">
        <f>'Main - Statewide'!I31</f>
        <v>0</v>
      </c>
      <c r="J28">
        <f>'Main - Statewide'!J31</f>
        <v>0</v>
      </c>
      <c r="K28">
        <f>'Main - Statewide'!K31</f>
        <v>1373.4</v>
      </c>
      <c r="L28">
        <f>'Main - Statewide'!L31</f>
        <v>0</v>
      </c>
      <c r="M28">
        <f>'Main - Statewide'!M31</f>
        <v>0</v>
      </c>
      <c r="N28">
        <f>'Main - Statewide'!N31</f>
        <v>0</v>
      </c>
      <c r="O28">
        <f>'Main - Statewide'!O31</f>
        <v>0</v>
      </c>
      <c r="P28">
        <f>'Main - Statewide'!P31</f>
        <v>0</v>
      </c>
      <c r="Q28">
        <f>'Main - Statewide'!Q31</f>
        <v>1373.4</v>
      </c>
      <c r="R28">
        <f>'Main - Statewide'!R31</f>
        <v>951.73999999999978</v>
      </c>
    </row>
    <row r="29" spans="1:37" x14ac:dyDescent="0.25">
      <c r="A29" t="str">
        <f>'Main - Statewide'!A32</f>
        <v>03</v>
      </c>
      <c r="B29">
        <f>'Main - Statewide'!B32</f>
        <v>3</v>
      </c>
      <c r="C29" t="str">
        <f>'Main - Statewide'!C32</f>
        <v>0527</v>
      </c>
      <c r="D29" t="str">
        <f>'Main - Statewide'!D32</f>
        <v>HARTSVILLE CIVIL TOWN</v>
      </c>
      <c r="E29">
        <f>'Main - Statewide'!E32</f>
        <v>0</v>
      </c>
      <c r="F29">
        <f>'Main - Statewide'!F32</f>
        <v>317</v>
      </c>
      <c r="G29">
        <f>'Main - Statewide'!G32</f>
        <v>3.8560724017127285E-3</v>
      </c>
      <c r="H29" s="66">
        <f>IFERROR(ROUND('Main - Statewide'!H32,2),"")</f>
        <v>1815.44</v>
      </c>
      <c r="I29">
        <f>'Main - Statewide'!I32</f>
        <v>0</v>
      </c>
      <c r="J29">
        <f>'Main - Statewide'!J32</f>
        <v>0</v>
      </c>
      <c r="K29">
        <f>'Main - Statewide'!K32</f>
        <v>1072.3399999999999</v>
      </c>
      <c r="L29">
        <f>'Main - Statewide'!L32</f>
        <v>0</v>
      </c>
      <c r="M29">
        <f>'Main - Statewide'!M32</f>
        <v>0</v>
      </c>
      <c r="N29">
        <f>'Main - Statewide'!N32</f>
        <v>0</v>
      </c>
      <c r="O29">
        <f>'Main - Statewide'!O32</f>
        <v>0</v>
      </c>
      <c r="P29">
        <f>'Main - Statewide'!P32</f>
        <v>0</v>
      </c>
      <c r="Q29">
        <f>'Main - Statewide'!Q32</f>
        <v>1072.3399999999999</v>
      </c>
      <c r="R29">
        <f>'Main - Statewide'!R32</f>
        <v>743.10000000000014</v>
      </c>
    </row>
    <row r="30" spans="1:37" x14ac:dyDescent="0.25">
      <c r="A30" t="str">
        <f>'Main - Statewide'!A33</f>
        <v>03</v>
      </c>
      <c r="B30">
        <f>'Main - Statewide'!B33</f>
        <v>3</v>
      </c>
      <c r="C30" t="str">
        <f>'Main - Statewide'!C33</f>
        <v>0528</v>
      </c>
      <c r="D30" t="str">
        <f>'Main - Statewide'!D33</f>
        <v>HOPE CIVIL TOWN</v>
      </c>
      <c r="E30">
        <f>'Main - Statewide'!E33</f>
        <v>0</v>
      </c>
      <c r="F30">
        <f>'Main - Statewide'!F33</f>
        <v>2099</v>
      </c>
      <c r="G30">
        <f>'Main - Statewide'!G33</f>
        <v>2.5532794861813934E-2</v>
      </c>
      <c r="H30" s="66">
        <f>IFERROR(ROUND('Main - Statewide'!H33,2),"")</f>
        <v>12020.84</v>
      </c>
      <c r="I30">
        <f>'Main - Statewide'!I33</f>
        <v>0</v>
      </c>
      <c r="J30">
        <f>'Main - Statewide'!J33</f>
        <v>0</v>
      </c>
      <c r="K30">
        <f>'Main - Statewide'!K33</f>
        <v>7100.43</v>
      </c>
      <c r="L30">
        <f>'Main - Statewide'!L33</f>
        <v>0</v>
      </c>
      <c r="M30">
        <f>'Main - Statewide'!M33</f>
        <v>0</v>
      </c>
      <c r="N30">
        <f>'Main - Statewide'!N33</f>
        <v>0</v>
      </c>
      <c r="O30">
        <f>'Main - Statewide'!O33</f>
        <v>0</v>
      </c>
      <c r="P30">
        <f>'Main - Statewide'!P33</f>
        <v>0</v>
      </c>
      <c r="Q30">
        <f>'Main - Statewide'!Q33</f>
        <v>7100.43</v>
      </c>
      <c r="R30">
        <f>'Main - Statewide'!R33</f>
        <v>4920.41</v>
      </c>
    </row>
    <row r="31" spans="1:37" x14ac:dyDescent="0.25">
      <c r="A31" t="str">
        <f>'Main - Statewide'!A34</f>
        <v>03</v>
      </c>
      <c r="B31">
        <f>'Main - Statewide'!B34</f>
        <v>3</v>
      </c>
      <c r="C31" t="str">
        <f>'Main - Statewide'!C34</f>
        <v>0529</v>
      </c>
      <c r="D31" t="str">
        <f>'Main - Statewide'!D34</f>
        <v>JONESVILLE CIVIL TOWN</v>
      </c>
      <c r="E31">
        <f>'Main - Statewide'!E34</f>
        <v>0</v>
      </c>
      <c r="F31">
        <f>'Main - Statewide'!F34</f>
        <v>178</v>
      </c>
      <c r="G31">
        <f>'Main - Statewide'!G34</f>
        <v>2.1652393927598288E-3</v>
      </c>
      <c r="H31" s="66">
        <f>IFERROR(ROUND('Main - Statewide'!H34,2),"")</f>
        <v>1019.39</v>
      </c>
      <c r="I31">
        <f>'Main - Statewide'!I34</f>
        <v>0</v>
      </c>
      <c r="J31">
        <f>'Main - Statewide'!J34</f>
        <v>0</v>
      </c>
      <c r="K31">
        <f>'Main - Statewide'!K34</f>
        <v>602.13</v>
      </c>
      <c r="L31">
        <f>'Main - Statewide'!L34</f>
        <v>0</v>
      </c>
      <c r="M31">
        <f>'Main - Statewide'!M34</f>
        <v>0</v>
      </c>
      <c r="N31">
        <f>'Main - Statewide'!N34</f>
        <v>0</v>
      </c>
      <c r="O31">
        <f>'Main - Statewide'!O34</f>
        <v>0</v>
      </c>
      <c r="P31">
        <f>'Main - Statewide'!P34</f>
        <v>0</v>
      </c>
      <c r="Q31">
        <f>'Main - Statewide'!Q34</f>
        <v>602.13</v>
      </c>
      <c r="R31">
        <f>'Main - Statewide'!R34</f>
        <v>417.26</v>
      </c>
    </row>
    <row r="32" spans="1:37" x14ac:dyDescent="0.25">
      <c r="A32">
        <f>'Main - Statewide'!A35</f>
        <v>0</v>
      </c>
      <c r="B32">
        <f>'Main - Statewide'!B35</f>
        <v>0</v>
      </c>
      <c r="C32">
        <f>'Main - Statewide'!C35</f>
        <v>0</v>
      </c>
      <c r="D32" t="str">
        <f>'Main - Statewide'!D35</f>
        <v>COUNTY DISTRIBUTION AMOUNT</v>
      </c>
      <c r="E32">
        <f>'Main - Statewide'!E35</f>
        <v>0</v>
      </c>
      <c r="F32">
        <f>'Main - Statewide'!F35</f>
        <v>82208</v>
      </c>
      <c r="G32">
        <f>'Main - Statewide'!G35</f>
        <v>0.99999999999999989</v>
      </c>
      <c r="H32" s="66">
        <f>IFERROR(ROUND('Main - Statewide'!H35,2),"")</f>
        <v>470799.84</v>
      </c>
      <c r="I32">
        <f>'Main - Statewide'!I35</f>
        <v>0</v>
      </c>
      <c r="J32">
        <f>'Main - Statewide'!J35</f>
        <v>0</v>
      </c>
      <c r="K32">
        <f>'Main - Statewide'!K35</f>
        <v>278090.7</v>
      </c>
      <c r="L32">
        <f>'Main - Statewide'!L35</f>
        <v>0</v>
      </c>
      <c r="M32">
        <f>'Main - Statewide'!M35</f>
        <v>0</v>
      </c>
      <c r="N32">
        <f>'Main - Statewide'!N35</f>
        <v>0</v>
      </c>
      <c r="O32">
        <f>'Main - Statewide'!O35</f>
        <v>0</v>
      </c>
      <c r="P32">
        <f>'Main - Statewide'!P35</f>
        <v>0</v>
      </c>
      <c r="Q32">
        <f>'Main - Statewide'!Q35</f>
        <v>278090.7</v>
      </c>
      <c r="R32">
        <f>'Main - Statewide'!R35</f>
        <v>192709.14</v>
      </c>
    </row>
    <row r="33" spans="1:18" x14ac:dyDescent="0.25">
      <c r="A33" t="str">
        <f>'Main - Statewide'!A36</f>
        <v/>
      </c>
      <c r="B33">
        <f>'Main - Statewide'!B36</f>
        <v>0</v>
      </c>
      <c r="C33">
        <f>'Main - Statewide'!C36</f>
        <v>0</v>
      </c>
      <c r="D33" t="str">
        <f>'Main - Statewide'!D36</f>
        <v/>
      </c>
      <c r="E33">
        <f>'Main - Statewide'!E36</f>
        <v>0</v>
      </c>
      <c r="F33">
        <f>'Main - Statewide'!F36</f>
        <v>0</v>
      </c>
      <c r="G33">
        <f>'Main - Statewide'!G36</f>
        <v>0</v>
      </c>
      <c r="H33" s="66" t="str">
        <f>IFERROR(ROUND('Main - Statewide'!H36,2),"")</f>
        <v/>
      </c>
      <c r="I33">
        <f>'Main - Statewide'!I36</f>
        <v>0</v>
      </c>
      <c r="J33">
        <f>'Main - Statewide'!J36</f>
        <v>0</v>
      </c>
      <c r="K33" t="str">
        <f>'Main - Statewide'!K36</f>
        <v/>
      </c>
      <c r="L33" t="str">
        <f>'Main - Statewide'!L36</f>
        <v/>
      </c>
      <c r="M33" t="str">
        <f>'Main - Statewide'!M36</f>
        <v/>
      </c>
      <c r="N33" t="str">
        <f>'Main - Statewide'!N36</f>
        <v/>
      </c>
      <c r="O33" t="str">
        <f>'Main - Statewide'!O36</f>
        <v/>
      </c>
      <c r="P33" t="str">
        <f>'Main - Statewide'!P36</f>
        <v/>
      </c>
      <c r="Q33" t="str">
        <f>'Main - Statewide'!Q36</f>
        <v/>
      </c>
      <c r="R33" t="str">
        <f>'Main - Statewide'!R36</f>
        <v/>
      </c>
    </row>
    <row r="34" spans="1:18" x14ac:dyDescent="0.25">
      <c r="A34" t="str">
        <f>'Main - Statewide'!A37</f>
        <v>04</v>
      </c>
      <c r="B34">
        <f>'Main - Statewide'!B37</f>
        <v>1</v>
      </c>
      <c r="C34" t="str">
        <f>'Main - Statewide'!C37</f>
        <v>0000</v>
      </c>
      <c r="D34" t="str">
        <f>'Main - Statewide'!D37</f>
        <v>BENTON COUNTY</v>
      </c>
      <c r="E34">
        <f>'Main - Statewide'!E37</f>
        <v>0</v>
      </c>
      <c r="F34">
        <f>'Main - Statewide'!F37</f>
        <v>3026</v>
      </c>
      <c r="G34">
        <f>'Main - Statewide'!G37</f>
        <v>0.3470581488702833</v>
      </c>
      <c r="H34" s="66">
        <f>IFERROR(ROUND('Main - Statewide'!H37,2),"")</f>
        <v>17329.7</v>
      </c>
      <c r="I34">
        <f>'Main - Statewide'!I37</f>
        <v>0</v>
      </c>
      <c r="J34">
        <f>'Main - Statewide'!J37</f>
        <v>0</v>
      </c>
      <c r="K34">
        <f>'Main - Statewide'!K37</f>
        <v>10236.26</v>
      </c>
      <c r="L34">
        <f>'Main - Statewide'!L37</f>
        <v>0</v>
      </c>
      <c r="M34">
        <f>'Main - Statewide'!M37</f>
        <v>0</v>
      </c>
      <c r="N34">
        <f>'Main - Statewide'!N37</f>
        <v>0</v>
      </c>
      <c r="O34">
        <f>'Main - Statewide'!O37</f>
        <v>0</v>
      </c>
      <c r="P34">
        <f>'Main - Statewide'!P37</f>
        <v>0</v>
      </c>
      <c r="Q34">
        <f>'Main - Statewide'!Q37</f>
        <v>10236.26</v>
      </c>
      <c r="R34">
        <f>'Main - Statewide'!R37</f>
        <v>7093.4400000000005</v>
      </c>
    </row>
    <row r="35" spans="1:18" x14ac:dyDescent="0.25">
      <c r="A35" t="str">
        <f>'Main - Statewide'!A38</f>
        <v>04</v>
      </c>
      <c r="B35">
        <f>'Main - Statewide'!B38</f>
        <v>3</v>
      </c>
      <c r="C35" t="str">
        <f>'Main - Statewide'!C38</f>
        <v>0530</v>
      </c>
      <c r="D35" t="str">
        <f>'Main - Statewide'!D38</f>
        <v>AMBIA CIVIL TOWN</v>
      </c>
      <c r="E35">
        <f>'Main - Statewide'!E38</f>
        <v>0</v>
      </c>
      <c r="F35">
        <f>'Main - Statewide'!F38</f>
        <v>227</v>
      </c>
      <c r="G35">
        <f>'Main - Statewide'!G38</f>
        <v>2.6035095767863288E-2</v>
      </c>
      <c r="H35" s="66">
        <f>IFERROR(ROUND('Main - Statewide'!H38,2),"")</f>
        <v>1300.01</v>
      </c>
      <c r="I35">
        <f>'Main - Statewide'!I38</f>
        <v>0</v>
      </c>
      <c r="J35">
        <f>'Main - Statewide'!J38</f>
        <v>0</v>
      </c>
      <c r="K35">
        <f>'Main - Statewide'!K38</f>
        <v>767.89</v>
      </c>
      <c r="L35">
        <f>'Main - Statewide'!L38</f>
        <v>0</v>
      </c>
      <c r="M35">
        <f>'Main - Statewide'!M38</f>
        <v>0</v>
      </c>
      <c r="N35">
        <f>'Main - Statewide'!N38</f>
        <v>0</v>
      </c>
      <c r="O35">
        <f>'Main - Statewide'!O38</f>
        <v>0</v>
      </c>
      <c r="P35">
        <f>'Main - Statewide'!P38</f>
        <v>0</v>
      </c>
      <c r="Q35">
        <f>'Main - Statewide'!Q38</f>
        <v>767.89</v>
      </c>
      <c r="R35">
        <f>'Main - Statewide'!R38</f>
        <v>532.12</v>
      </c>
    </row>
    <row r="36" spans="1:18" x14ac:dyDescent="0.25">
      <c r="A36" t="str">
        <f>'Main - Statewide'!A39</f>
        <v>04</v>
      </c>
      <c r="B36">
        <f>'Main - Statewide'!B39</f>
        <v>3</v>
      </c>
      <c r="C36" t="str">
        <f>'Main - Statewide'!C39</f>
        <v>0531</v>
      </c>
      <c r="D36" t="str">
        <f>'Main - Statewide'!D39</f>
        <v>BOSWELL CIVIL TOWN</v>
      </c>
      <c r="E36">
        <f>'Main - Statewide'!E39</f>
        <v>0</v>
      </c>
      <c r="F36">
        <f>'Main - Statewide'!F39</f>
        <v>800</v>
      </c>
      <c r="G36">
        <f>'Main - Statewide'!G39</f>
        <v>9.1753641472645947E-2</v>
      </c>
      <c r="H36" s="66">
        <f>IFERROR(ROUND('Main - Statewide'!H39,2),"")</f>
        <v>4581.55</v>
      </c>
      <c r="I36">
        <f>'Main - Statewide'!I39</f>
        <v>0</v>
      </c>
      <c r="J36">
        <f>'Main - Statewide'!J39</f>
        <v>0</v>
      </c>
      <c r="K36">
        <f>'Main - Statewide'!K39</f>
        <v>2706.22</v>
      </c>
      <c r="L36">
        <f>'Main - Statewide'!L39</f>
        <v>0</v>
      </c>
      <c r="M36">
        <f>'Main - Statewide'!M39</f>
        <v>0</v>
      </c>
      <c r="N36">
        <f>'Main - Statewide'!N39</f>
        <v>0</v>
      </c>
      <c r="O36">
        <f>'Main - Statewide'!O39</f>
        <v>0</v>
      </c>
      <c r="P36">
        <f>'Main - Statewide'!P39</f>
        <v>0</v>
      </c>
      <c r="Q36">
        <f>'Main - Statewide'!Q39</f>
        <v>2706.22</v>
      </c>
      <c r="R36">
        <f>'Main - Statewide'!R39</f>
        <v>1875.3300000000004</v>
      </c>
    </row>
    <row r="37" spans="1:18" x14ac:dyDescent="0.25">
      <c r="A37" t="str">
        <f>'Main - Statewide'!A40</f>
        <v>04</v>
      </c>
      <c r="B37">
        <f>'Main - Statewide'!B40</f>
        <v>3</v>
      </c>
      <c r="C37" t="str">
        <f>'Main - Statewide'!C40</f>
        <v>0532</v>
      </c>
      <c r="D37" t="str">
        <f>'Main - Statewide'!D40</f>
        <v>EARL PARK CIVIL TOWN</v>
      </c>
      <c r="E37">
        <f>'Main - Statewide'!E40</f>
        <v>0</v>
      </c>
      <c r="F37">
        <f>'Main - Statewide'!F40</f>
        <v>370</v>
      </c>
      <c r="G37">
        <f>'Main - Statewide'!G40</f>
        <v>4.2436059181098752E-2</v>
      </c>
      <c r="H37" s="66">
        <f>IFERROR(ROUND('Main - Statewide'!H40,2),"")</f>
        <v>2118.9699999999998</v>
      </c>
      <c r="I37">
        <f>'Main - Statewide'!I40</f>
        <v>0</v>
      </c>
      <c r="J37">
        <f>'Main - Statewide'!J40</f>
        <v>0</v>
      </c>
      <c r="K37">
        <f>'Main - Statewide'!K40</f>
        <v>1251.6199999999999</v>
      </c>
      <c r="L37">
        <f>'Main - Statewide'!L40</f>
        <v>0</v>
      </c>
      <c r="M37">
        <f>'Main - Statewide'!M40</f>
        <v>0</v>
      </c>
      <c r="N37">
        <f>'Main - Statewide'!N40</f>
        <v>0</v>
      </c>
      <c r="O37">
        <f>'Main - Statewide'!O40</f>
        <v>0</v>
      </c>
      <c r="P37">
        <f>'Main - Statewide'!P40</f>
        <v>0</v>
      </c>
      <c r="Q37">
        <f>'Main - Statewide'!Q40</f>
        <v>1251.6199999999999</v>
      </c>
      <c r="R37">
        <f>'Main - Statewide'!R40</f>
        <v>867.34999999999991</v>
      </c>
    </row>
    <row r="38" spans="1:18" x14ac:dyDescent="0.25">
      <c r="A38" t="str">
        <f>'Main - Statewide'!A41</f>
        <v>04</v>
      </c>
      <c r="B38">
        <f>'Main - Statewide'!B41</f>
        <v>3</v>
      </c>
      <c r="C38" t="str">
        <f>'Main - Statewide'!C41</f>
        <v>0533</v>
      </c>
      <c r="D38" t="str">
        <f>'Main - Statewide'!D41</f>
        <v>FOWLER CIVIL TOWN</v>
      </c>
      <c r="E38">
        <f>'Main - Statewide'!E41</f>
        <v>0</v>
      </c>
      <c r="F38">
        <f>'Main - Statewide'!F41</f>
        <v>2337</v>
      </c>
      <c r="G38">
        <f>'Main - Statewide'!G41</f>
        <v>0.26803532515196699</v>
      </c>
      <c r="H38" s="66">
        <f>IFERROR(ROUND('Main - Statewide'!H41,2),"")</f>
        <v>13383.85</v>
      </c>
      <c r="I38">
        <f>'Main - Statewide'!I41</f>
        <v>0</v>
      </c>
      <c r="J38">
        <f>'Main - Statewide'!J41</f>
        <v>0</v>
      </c>
      <c r="K38">
        <f>'Main - Statewide'!K41</f>
        <v>7905.53</v>
      </c>
      <c r="L38">
        <f>'Main - Statewide'!L41</f>
        <v>0</v>
      </c>
      <c r="M38">
        <f>'Main - Statewide'!M41</f>
        <v>0</v>
      </c>
      <c r="N38">
        <f>'Main - Statewide'!N41</f>
        <v>0</v>
      </c>
      <c r="O38">
        <f>'Main - Statewide'!O41</f>
        <v>0</v>
      </c>
      <c r="P38">
        <f>'Main - Statewide'!P41</f>
        <v>0</v>
      </c>
      <c r="Q38">
        <f>'Main - Statewide'!Q41</f>
        <v>7905.53</v>
      </c>
      <c r="R38">
        <f>'Main - Statewide'!R41</f>
        <v>5478.3200000000006</v>
      </c>
    </row>
    <row r="39" spans="1:18" x14ac:dyDescent="0.25">
      <c r="A39" t="str">
        <f>'Main - Statewide'!A42</f>
        <v>04</v>
      </c>
      <c r="B39">
        <f>'Main - Statewide'!B42</f>
        <v>3</v>
      </c>
      <c r="C39" t="str">
        <f>'Main - Statewide'!C42</f>
        <v>0534</v>
      </c>
      <c r="D39" t="str">
        <f>'Main - Statewide'!D42</f>
        <v>OTTERBEIN CIVIL TOWN</v>
      </c>
      <c r="E39" t="str">
        <f>'Main - Statewide'!E42</f>
        <v>Y</v>
      </c>
      <c r="F39">
        <f>'Main - Statewide'!F42</f>
        <v>794</v>
      </c>
      <c r="G39">
        <f>'Main - Statewide'!G42</f>
        <v>9.1065489161601107E-2</v>
      </c>
      <c r="H39" s="66">
        <f>IFERROR(ROUND('Main - Statewide'!H42,2),"")</f>
        <v>4547.1899999999996</v>
      </c>
      <c r="I39">
        <f>'Main - Statewide'!I42</f>
        <v>0</v>
      </c>
      <c r="J39">
        <f>'Main - Statewide'!J42</f>
        <v>0</v>
      </c>
      <c r="K39">
        <f>'Main - Statewide'!K42</f>
        <v>2685.92</v>
      </c>
      <c r="L39">
        <f>'Main - Statewide'!L42</f>
        <v>0</v>
      </c>
      <c r="M39">
        <f>'Main - Statewide'!M42</f>
        <v>0</v>
      </c>
      <c r="N39">
        <f>'Main - Statewide'!N42</f>
        <v>0</v>
      </c>
      <c r="O39">
        <f>'Main - Statewide'!O42</f>
        <v>0</v>
      </c>
      <c r="P39">
        <f>'Main - Statewide'!P42</f>
        <v>0</v>
      </c>
      <c r="Q39">
        <f>'Main - Statewide'!Q42</f>
        <v>2685.92</v>
      </c>
      <c r="R39">
        <f>'Main - Statewide'!R42</f>
        <v>1861.2699999999995</v>
      </c>
    </row>
    <row r="40" spans="1:18" x14ac:dyDescent="0.25">
      <c r="A40" t="str">
        <f>'Main - Statewide'!A43</f>
        <v>04</v>
      </c>
      <c r="B40">
        <f>'Main - Statewide'!B43</f>
        <v>3</v>
      </c>
      <c r="C40" t="str">
        <f>'Main - Statewide'!C43</f>
        <v>0535</v>
      </c>
      <c r="D40" t="str">
        <f>'Main - Statewide'!D43</f>
        <v>OXFORD CIVIL TOWN</v>
      </c>
      <c r="E40">
        <f>'Main - Statewide'!E43</f>
        <v>0</v>
      </c>
      <c r="F40">
        <f>'Main - Statewide'!F43</f>
        <v>1165</v>
      </c>
      <c r="G40">
        <f>'Main - Statewide'!G43</f>
        <v>0.13361624039454065</v>
      </c>
      <c r="H40" s="66">
        <f>IFERROR(ROUND('Main - Statewide'!H43,2),"")</f>
        <v>6671.88</v>
      </c>
      <c r="I40">
        <f>'Main - Statewide'!I43</f>
        <v>0</v>
      </c>
      <c r="J40">
        <f>'Main - Statewide'!J43</f>
        <v>0</v>
      </c>
      <c r="K40">
        <f>'Main - Statewide'!K43</f>
        <v>3940.93</v>
      </c>
      <c r="L40">
        <f>'Main - Statewide'!L43</f>
        <v>0</v>
      </c>
      <c r="M40">
        <f>'Main - Statewide'!M43</f>
        <v>0</v>
      </c>
      <c r="N40">
        <f>'Main - Statewide'!N43</f>
        <v>0</v>
      </c>
      <c r="O40">
        <f>'Main - Statewide'!O43</f>
        <v>0</v>
      </c>
      <c r="P40">
        <f>'Main - Statewide'!P43</f>
        <v>0</v>
      </c>
      <c r="Q40">
        <f>'Main - Statewide'!Q43</f>
        <v>3940.93</v>
      </c>
      <c r="R40">
        <f>'Main - Statewide'!R43</f>
        <v>2730.9500000000003</v>
      </c>
    </row>
    <row r="41" spans="1:18" x14ac:dyDescent="0.25">
      <c r="A41">
        <f>'Main - Statewide'!A44</f>
        <v>0</v>
      </c>
      <c r="B41">
        <f>'Main - Statewide'!B44</f>
        <v>0</v>
      </c>
      <c r="C41">
        <f>'Main - Statewide'!C44</f>
        <v>0</v>
      </c>
      <c r="D41" t="str">
        <f>'Main - Statewide'!D44</f>
        <v>COUNTY DISTRIBUTION AMOUNT</v>
      </c>
      <c r="E41">
        <f>'Main - Statewide'!E44</f>
        <v>0</v>
      </c>
      <c r="F41">
        <f>'Main - Statewide'!F44</f>
        <v>8719</v>
      </c>
      <c r="G41">
        <f>'Main - Statewide'!G44</f>
        <v>0.99999999999999989</v>
      </c>
      <c r="H41" s="66">
        <f>IFERROR(ROUND('Main - Statewide'!H44,2),"")</f>
        <v>49933.15</v>
      </c>
      <c r="I41">
        <f>'Main - Statewide'!I44</f>
        <v>0</v>
      </c>
      <c r="J41">
        <f>'Main - Statewide'!J44</f>
        <v>0</v>
      </c>
      <c r="K41">
        <f>'Main - Statewide'!K44</f>
        <v>29494.37</v>
      </c>
      <c r="L41">
        <f>'Main - Statewide'!L44</f>
        <v>0</v>
      </c>
      <c r="M41">
        <f>'Main - Statewide'!M44</f>
        <v>0</v>
      </c>
      <c r="N41">
        <f>'Main - Statewide'!N44</f>
        <v>0</v>
      </c>
      <c r="O41">
        <f>'Main - Statewide'!O44</f>
        <v>0</v>
      </c>
      <c r="P41">
        <f>'Main - Statewide'!P44</f>
        <v>0</v>
      </c>
      <c r="Q41">
        <f>'Main - Statewide'!Q44</f>
        <v>29494.37</v>
      </c>
      <c r="R41">
        <f>'Main - Statewide'!R44</f>
        <v>20438.780000000002</v>
      </c>
    </row>
    <row r="42" spans="1:18" x14ac:dyDescent="0.25">
      <c r="A42" t="str">
        <f>'Main - Statewide'!A45</f>
        <v/>
      </c>
      <c r="B42">
        <f>'Main - Statewide'!B45</f>
        <v>0</v>
      </c>
      <c r="C42">
        <f>'Main - Statewide'!C45</f>
        <v>0</v>
      </c>
      <c r="D42" t="str">
        <f>'Main - Statewide'!D45</f>
        <v/>
      </c>
      <c r="E42">
        <f>'Main - Statewide'!E45</f>
        <v>0</v>
      </c>
      <c r="F42">
        <f>'Main - Statewide'!F45</f>
        <v>0</v>
      </c>
      <c r="G42">
        <f>'Main - Statewide'!G45</f>
        <v>0</v>
      </c>
      <c r="H42" s="66" t="str">
        <f>IFERROR(ROUND('Main - Statewide'!H45,2),"")</f>
        <v/>
      </c>
      <c r="I42">
        <f>'Main - Statewide'!I45</f>
        <v>0</v>
      </c>
      <c r="J42">
        <f>'Main - Statewide'!J45</f>
        <v>0</v>
      </c>
      <c r="K42" t="str">
        <f>'Main - Statewide'!K45</f>
        <v/>
      </c>
      <c r="L42" t="str">
        <f>'Main - Statewide'!L45</f>
        <v/>
      </c>
      <c r="M42" t="str">
        <f>'Main - Statewide'!M45</f>
        <v/>
      </c>
      <c r="N42" t="str">
        <f>'Main - Statewide'!N45</f>
        <v/>
      </c>
      <c r="O42" t="str">
        <f>'Main - Statewide'!O45</f>
        <v/>
      </c>
      <c r="P42" t="str">
        <f>'Main - Statewide'!P45</f>
        <v/>
      </c>
      <c r="Q42" t="str">
        <f>'Main - Statewide'!Q45</f>
        <v/>
      </c>
      <c r="R42" t="str">
        <f>'Main - Statewide'!R45</f>
        <v/>
      </c>
    </row>
    <row r="43" spans="1:18" x14ac:dyDescent="0.25">
      <c r="A43" t="str">
        <f>'Main - Statewide'!A46</f>
        <v>05</v>
      </c>
      <c r="B43">
        <f>'Main - Statewide'!B46</f>
        <v>1</v>
      </c>
      <c r="C43" t="str">
        <f>'Main - Statewide'!C46</f>
        <v>0000</v>
      </c>
      <c r="D43" t="str">
        <f>'Main - Statewide'!D46</f>
        <v>BLACKFORD COUNTY</v>
      </c>
      <c r="E43">
        <f>'Main - Statewide'!E46</f>
        <v>0</v>
      </c>
      <c r="F43">
        <f>'Main - Statewide'!F46</f>
        <v>4132</v>
      </c>
      <c r="G43">
        <f>'Main - Statewide'!G46</f>
        <v>0.34114927344782037</v>
      </c>
      <c r="H43" s="66">
        <f>IFERROR(ROUND('Main - Statewide'!H46,2),"")</f>
        <v>23663.69</v>
      </c>
      <c r="I43">
        <f>'Main - Statewide'!I46</f>
        <v>0</v>
      </c>
      <c r="J43">
        <f>'Main - Statewide'!J46</f>
        <v>0</v>
      </c>
      <c r="K43">
        <f>'Main - Statewide'!K46</f>
        <v>13977.6</v>
      </c>
      <c r="L43">
        <f>'Main - Statewide'!L46</f>
        <v>0</v>
      </c>
      <c r="M43">
        <f>'Main - Statewide'!M46</f>
        <v>0</v>
      </c>
      <c r="N43">
        <f>'Main - Statewide'!N46</f>
        <v>0</v>
      </c>
      <c r="O43">
        <f>'Main - Statewide'!O46</f>
        <v>0</v>
      </c>
      <c r="P43">
        <f>'Main - Statewide'!P46</f>
        <v>0</v>
      </c>
      <c r="Q43">
        <f>'Main - Statewide'!Q46</f>
        <v>13977.6</v>
      </c>
      <c r="R43">
        <f>'Main - Statewide'!R46</f>
        <v>9686.0899999999983</v>
      </c>
    </row>
    <row r="44" spans="1:18" x14ac:dyDescent="0.25">
      <c r="A44" t="str">
        <f>'Main - Statewide'!A47</f>
        <v>05</v>
      </c>
      <c r="B44">
        <f>'Main - Statewide'!B47</f>
        <v>3</v>
      </c>
      <c r="C44" t="str">
        <f>'Main - Statewide'!C47</f>
        <v>0450</v>
      </c>
      <c r="D44" t="str">
        <f>'Main - Statewide'!D47</f>
        <v>DUNKIRK CIVIL CITY</v>
      </c>
      <c r="E44" t="str">
        <f>'Main - Statewide'!E47</f>
        <v>Y</v>
      </c>
      <c r="F44">
        <f>'Main - Statewide'!F47</f>
        <v>132</v>
      </c>
      <c r="G44">
        <f>'Main - Statewide'!G47</f>
        <v>1.0898282694848084E-2</v>
      </c>
      <c r="H44" s="66">
        <f>IFERROR(ROUND('Main - Statewide'!H47,2),"")</f>
        <v>755.96</v>
      </c>
      <c r="I44">
        <f>'Main - Statewide'!I47</f>
        <v>0</v>
      </c>
      <c r="J44">
        <f>'Main - Statewide'!J47</f>
        <v>0</v>
      </c>
      <c r="K44">
        <f>'Main - Statewide'!K47</f>
        <v>446.53</v>
      </c>
      <c r="L44">
        <f>'Main - Statewide'!L47</f>
        <v>0</v>
      </c>
      <c r="M44">
        <f>'Main - Statewide'!M47</f>
        <v>0</v>
      </c>
      <c r="N44">
        <f>'Main - Statewide'!N47</f>
        <v>0</v>
      </c>
      <c r="O44">
        <f>'Main - Statewide'!O47</f>
        <v>0</v>
      </c>
      <c r="P44">
        <f>'Main - Statewide'!P47</f>
        <v>0</v>
      </c>
      <c r="Q44">
        <f>'Main - Statewide'!Q47</f>
        <v>446.53</v>
      </c>
      <c r="R44">
        <f>'Main - Statewide'!R47</f>
        <v>309.43000000000006</v>
      </c>
    </row>
    <row r="45" spans="1:18" x14ac:dyDescent="0.25">
      <c r="A45" t="str">
        <f>'Main - Statewide'!A48</f>
        <v>05</v>
      </c>
      <c r="B45">
        <f>'Main - Statewide'!B48</f>
        <v>3</v>
      </c>
      <c r="C45" t="str">
        <f>'Main - Statewide'!C48</f>
        <v>0409</v>
      </c>
      <c r="D45" t="str">
        <f>'Main - Statewide'!D48</f>
        <v>HARTFORD CITY CIVIL CITY</v>
      </c>
      <c r="E45">
        <f>'Main - Statewide'!E48</f>
        <v>0</v>
      </c>
      <c r="F45">
        <f>'Main - Statewide'!F48</f>
        <v>6086</v>
      </c>
      <c r="G45">
        <f>'Main - Statewide'!G48</f>
        <v>0.50247688243064725</v>
      </c>
      <c r="H45" s="66">
        <f>IFERROR(ROUND('Main - Statewide'!H48,2),"")</f>
        <v>34854.120000000003</v>
      </c>
      <c r="I45">
        <f>'Main - Statewide'!I48</f>
        <v>0</v>
      </c>
      <c r="J45">
        <f>'Main - Statewide'!J48</f>
        <v>0</v>
      </c>
      <c r="K45">
        <f>'Main - Statewide'!K48</f>
        <v>20587.53</v>
      </c>
      <c r="L45">
        <f>'Main - Statewide'!L48</f>
        <v>0</v>
      </c>
      <c r="M45">
        <f>'Main - Statewide'!M48</f>
        <v>0</v>
      </c>
      <c r="N45">
        <f>'Main - Statewide'!N48</f>
        <v>0</v>
      </c>
      <c r="O45">
        <f>'Main - Statewide'!O48</f>
        <v>0</v>
      </c>
      <c r="P45">
        <f>'Main - Statewide'!P48</f>
        <v>0</v>
      </c>
      <c r="Q45">
        <f>'Main - Statewide'!Q48</f>
        <v>20587.53</v>
      </c>
      <c r="R45">
        <f>'Main - Statewide'!R48</f>
        <v>14266.590000000004</v>
      </c>
    </row>
    <row r="46" spans="1:18" x14ac:dyDescent="0.25">
      <c r="A46" t="str">
        <f>'Main - Statewide'!A49</f>
        <v>05</v>
      </c>
      <c r="B46">
        <f>'Main - Statewide'!B49</f>
        <v>3</v>
      </c>
      <c r="C46" t="str">
        <f>'Main - Statewide'!C49</f>
        <v>0464</v>
      </c>
      <c r="D46" t="str">
        <f>'Main - Statewide'!D49</f>
        <v>MONTPELIER CIVIL CITY</v>
      </c>
      <c r="E46">
        <f>'Main - Statewide'!E49</f>
        <v>0</v>
      </c>
      <c r="F46">
        <f>'Main - Statewide'!F49</f>
        <v>1540</v>
      </c>
      <c r="G46">
        <f>'Main - Statewide'!G49</f>
        <v>0.12714663143989433</v>
      </c>
      <c r="H46" s="66">
        <f>IFERROR(ROUND('Main - Statewide'!H49,2),"")</f>
        <v>8819.48</v>
      </c>
      <c r="I46">
        <f>'Main - Statewide'!I49</f>
        <v>0</v>
      </c>
      <c r="J46">
        <f>'Main - Statewide'!J49</f>
        <v>0</v>
      </c>
      <c r="K46">
        <f>'Main - Statewide'!K49</f>
        <v>5209.46</v>
      </c>
      <c r="L46">
        <f>'Main - Statewide'!L49</f>
        <v>0</v>
      </c>
      <c r="M46">
        <f>'Main - Statewide'!M49</f>
        <v>0</v>
      </c>
      <c r="N46">
        <f>'Main - Statewide'!N49</f>
        <v>0</v>
      </c>
      <c r="O46">
        <f>'Main - Statewide'!O49</f>
        <v>0</v>
      </c>
      <c r="P46">
        <f>'Main - Statewide'!P49</f>
        <v>0</v>
      </c>
      <c r="Q46">
        <f>'Main - Statewide'!Q49</f>
        <v>5209.46</v>
      </c>
      <c r="R46">
        <f>'Main - Statewide'!R49</f>
        <v>3610.0199999999995</v>
      </c>
    </row>
    <row r="47" spans="1:18" x14ac:dyDescent="0.25">
      <c r="A47" t="str">
        <f>'Main - Statewide'!A50</f>
        <v>05</v>
      </c>
      <c r="B47">
        <f>'Main - Statewide'!B50</f>
        <v>3</v>
      </c>
      <c r="C47" t="str">
        <f>'Main - Statewide'!C50</f>
        <v>0951</v>
      </c>
      <c r="D47" t="str">
        <f>'Main - Statewide'!D50</f>
        <v>SHAMROCK LAKES CIVIL TOWN</v>
      </c>
      <c r="E47">
        <f>'Main - Statewide'!E50</f>
        <v>0</v>
      </c>
      <c r="F47">
        <f>'Main - Statewide'!F50</f>
        <v>222</v>
      </c>
      <c r="G47">
        <f>'Main - Statewide'!G50</f>
        <v>1.832892998678996E-2</v>
      </c>
      <c r="H47" s="66">
        <f>IFERROR(ROUND('Main - Statewide'!H50,2),"")</f>
        <v>1271.3800000000001</v>
      </c>
      <c r="I47">
        <f>'Main - Statewide'!I50</f>
        <v>0</v>
      </c>
      <c r="J47">
        <f>'Main - Statewide'!J50</f>
        <v>0</v>
      </c>
      <c r="K47">
        <f>'Main - Statewide'!K50</f>
        <v>750.97</v>
      </c>
      <c r="L47">
        <f>'Main - Statewide'!L50</f>
        <v>0</v>
      </c>
      <c r="M47">
        <f>'Main - Statewide'!M50</f>
        <v>0</v>
      </c>
      <c r="N47">
        <f>'Main - Statewide'!N50</f>
        <v>0</v>
      </c>
      <c r="O47">
        <f>'Main - Statewide'!O50</f>
        <v>0</v>
      </c>
      <c r="P47">
        <f>'Main - Statewide'!P50</f>
        <v>0</v>
      </c>
      <c r="Q47">
        <f>'Main - Statewide'!Q50</f>
        <v>750.97</v>
      </c>
      <c r="R47">
        <f>'Main - Statewide'!R50</f>
        <v>520.41000000000008</v>
      </c>
    </row>
    <row r="48" spans="1:18" x14ac:dyDescent="0.25">
      <c r="A48">
        <f>'Main - Statewide'!A51</f>
        <v>0</v>
      </c>
      <c r="B48">
        <f>'Main - Statewide'!B51</f>
        <v>0</v>
      </c>
      <c r="C48">
        <f>'Main - Statewide'!C51</f>
        <v>0</v>
      </c>
      <c r="D48" t="str">
        <f>'Main - Statewide'!D51</f>
        <v>COUNTY DISTRIBUTION AMOUNT</v>
      </c>
      <c r="E48">
        <f>'Main - Statewide'!E51</f>
        <v>0</v>
      </c>
      <c r="F48">
        <f>'Main - Statewide'!F51</f>
        <v>12112</v>
      </c>
      <c r="G48">
        <f>'Main - Statewide'!G51</f>
        <v>1</v>
      </c>
      <c r="H48" s="66">
        <f>IFERROR(ROUND('Main - Statewide'!H51,2),"")</f>
        <v>69364.63</v>
      </c>
      <c r="I48">
        <f>'Main - Statewide'!I51</f>
        <v>0</v>
      </c>
      <c r="J48">
        <f>'Main - Statewide'!J51</f>
        <v>0</v>
      </c>
      <c r="K48">
        <f>'Main - Statewide'!K51</f>
        <v>40972.1</v>
      </c>
      <c r="L48">
        <f>'Main - Statewide'!L51</f>
        <v>0</v>
      </c>
      <c r="M48">
        <f>'Main - Statewide'!M51</f>
        <v>0</v>
      </c>
      <c r="N48">
        <f>'Main - Statewide'!N51</f>
        <v>0</v>
      </c>
      <c r="O48">
        <f>'Main - Statewide'!O51</f>
        <v>0</v>
      </c>
      <c r="P48">
        <f>'Main - Statewide'!P51</f>
        <v>0</v>
      </c>
      <c r="Q48">
        <f>'Main - Statewide'!Q51</f>
        <v>40972.1</v>
      </c>
      <c r="R48">
        <f>'Main - Statewide'!R51</f>
        <v>28392.530000000006</v>
      </c>
    </row>
    <row r="49" spans="1:18" x14ac:dyDescent="0.25">
      <c r="A49" t="str">
        <f>'Main - Statewide'!A52</f>
        <v/>
      </c>
      <c r="B49">
        <f>'Main - Statewide'!B52</f>
        <v>0</v>
      </c>
      <c r="C49">
        <f>'Main - Statewide'!C52</f>
        <v>0</v>
      </c>
      <c r="D49" t="str">
        <f>'Main - Statewide'!D52</f>
        <v/>
      </c>
      <c r="E49">
        <f>'Main - Statewide'!E52</f>
        <v>0</v>
      </c>
      <c r="F49">
        <f>'Main - Statewide'!F52</f>
        <v>0</v>
      </c>
      <c r="G49">
        <f>'Main - Statewide'!G52</f>
        <v>0</v>
      </c>
      <c r="H49" s="66" t="str">
        <f>IFERROR(ROUND('Main - Statewide'!H52,2),"")</f>
        <v/>
      </c>
      <c r="I49">
        <f>'Main - Statewide'!I52</f>
        <v>0</v>
      </c>
      <c r="J49">
        <f>'Main - Statewide'!J52</f>
        <v>0</v>
      </c>
      <c r="K49" t="str">
        <f>'Main - Statewide'!K52</f>
        <v/>
      </c>
      <c r="L49" t="str">
        <f>'Main - Statewide'!L52</f>
        <v/>
      </c>
      <c r="M49" t="str">
        <f>'Main - Statewide'!M52</f>
        <v/>
      </c>
      <c r="N49" t="str">
        <f>'Main - Statewide'!N52</f>
        <v/>
      </c>
      <c r="O49" t="str">
        <f>'Main - Statewide'!O52</f>
        <v/>
      </c>
      <c r="P49" t="str">
        <f>'Main - Statewide'!P52</f>
        <v/>
      </c>
      <c r="Q49" t="str">
        <f>'Main - Statewide'!Q52</f>
        <v/>
      </c>
      <c r="R49" t="str">
        <f>'Main - Statewide'!R52</f>
        <v/>
      </c>
    </row>
    <row r="50" spans="1:18" x14ac:dyDescent="0.25">
      <c r="A50" t="str">
        <f>'Main - Statewide'!A53</f>
        <v>06</v>
      </c>
      <c r="B50">
        <f>'Main - Statewide'!B53</f>
        <v>1</v>
      </c>
      <c r="C50" t="str">
        <f>'Main - Statewide'!C53</f>
        <v>0000</v>
      </c>
      <c r="D50" t="str">
        <f>'Main - Statewide'!D53</f>
        <v>BOONE COUNTY</v>
      </c>
      <c r="E50">
        <f>'Main - Statewide'!E53</f>
        <v>0</v>
      </c>
      <c r="F50">
        <f>'Main - Statewide'!F53</f>
        <v>10402</v>
      </c>
      <c r="G50">
        <f>'Main - Statewide'!G53</f>
        <v>0.14689600632661132</v>
      </c>
      <c r="H50" s="66">
        <f>IFERROR(ROUND('Main - Statewide'!H53,2),"")</f>
        <v>59571.57</v>
      </c>
      <c r="I50">
        <f>'Main - Statewide'!I53</f>
        <v>0</v>
      </c>
      <c r="J50">
        <f>'Main - Statewide'!J53</f>
        <v>0</v>
      </c>
      <c r="K50">
        <f>'Main - Statewide'!K53</f>
        <v>35187.57</v>
      </c>
      <c r="L50">
        <f>'Main - Statewide'!L53</f>
        <v>0</v>
      </c>
      <c r="M50">
        <f>'Main - Statewide'!M53</f>
        <v>0</v>
      </c>
      <c r="N50">
        <f>'Main - Statewide'!N53</f>
        <v>0</v>
      </c>
      <c r="O50">
        <f>'Main - Statewide'!O53</f>
        <v>0</v>
      </c>
      <c r="P50">
        <f>'Main - Statewide'!P53</f>
        <v>0</v>
      </c>
      <c r="Q50">
        <f>'Main - Statewide'!Q53</f>
        <v>35187.57</v>
      </c>
      <c r="R50">
        <f>'Main - Statewide'!R53</f>
        <v>24384</v>
      </c>
    </row>
    <row r="51" spans="1:18" x14ac:dyDescent="0.25">
      <c r="A51" t="str">
        <f>'Main - Statewide'!A54</f>
        <v>06</v>
      </c>
      <c r="B51">
        <f>'Main - Statewide'!B54</f>
        <v>3</v>
      </c>
      <c r="C51" t="str">
        <f>'Main - Statewide'!C54</f>
        <v>0536</v>
      </c>
      <c r="D51" t="str">
        <f>'Main - Statewide'!D54</f>
        <v>ADVANCE CIVIL TOWN</v>
      </c>
      <c r="E51">
        <f>'Main - Statewide'!E54</f>
        <v>0</v>
      </c>
      <c r="F51">
        <f>'Main - Statewide'!F54</f>
        <v>503</v>
      </c>
      <c r="G51">
        <f>'Main - Statewide'!G54</f>
        <v>7.103315822177032E-3</v>
      </c>
      <c r="H51" s="66">
        <f>IFERROR(ROUND('Main - Statewide'!H54,2),"")</f>
        <v>2880.65</v>
      </c>
      <c r="I51">
        <f>'Main - Statewide'!I54</f>
        <v>0</v>
      </c>
      <c r="J51">
        <f>'Main - Statewide'!J54</f>
        <v>0</v>
      </c>
      <c r="K51">
        <f>'Main - Statewide'!K54</f>
        <v>1701.53</v>
      </c>
      <c r="L51">
        <f>'Main - Statewide'!L54</f>
        <v>0</v>
      </c>
      <c r="M51">
        <f>'Main - Statewide'!M54</f>
        <v>0</v>
      </c>
      <c r="N51">
        <f>'Main - Statewide'!N54</f>
        <v>0</v>
      </c>
      <c r="O51">
        <f>'Main - Statewide'!O54</f>
        <v>0</v>
      </c>
      <c r="P51">
        <f>'Main - Statewide'!P54</f>
        <v>0</v>
      </c>
      <c r="Q51">
        <f>'Main - Statewide'!Q54</f>
        <v>1701.53</v>
      </c>
      <c r="R51">
        <f>'Main - Statewide'!R54</f>
        <v>1179.1200000000001</v>
      </c>
    </row>
    <row r="52" spans="1:18" x14ac:dyDescent="0.25">
      <c r="A52" t="str">
        <f>'Main - Statewide'!A55</f>
        <v>06</v>
      </c>
      <c r="B52">
        <f>'Main - Statewide'!B55</f>
        <v>3</v>
      </c>
      <c r="C52" t="str">
        <f>'Main - Statewide'!C55</f>
        <v>0537</v>
      </c>
      <c r="D52" t="str">
        <f>'Main - Statewide'!D55</f>
        <v>JAMESTOWN CIVIL TOWN</v>
      </c>
      <c r="E52" t="str">
        <f>'Main - Statewide'!E55</f>
        <v>Y</v>
      </c>
      <c r="F52">
        <f>'Main - Statewide'!F55</f>
        <v>918</v>
      </c>
      <c r="G52">
        <f>'Main - Statewide'!G55</f>
        <v>1.2963904422979155E-2</v>
      </c>
      <c r="H52" s="66">
        <f>IFERROR(ROUND('Main - Statewide'!H55,2),"")</f>
        <v>5257.33</v>
      </c>
      <c r="I52">
        <f>'Main - Statewide'!I55</f>
        <v>0</v>
      </c>
      <c r="J52">
        <f>'Main - Statewide'!J55</f>
        <v>0</v>
      </c>
      <c r="K52">
        <f>'Main - Statewide'!K55</f>
        <v>3105.38</v>
      </c>
      <c r="L52">
        <f>'Main - Statewide'!L55</f>
        <v>0</v>
      </c>
      <c r="M52">
        <f>'Main - Statewide'!M55</f>
        <v>0</v>
      </c>
      <c r="N52">
        <f>'Main - Statewide'!N55</f>
        <v>0</v>
      </c>
      <c r="O52">
        <f>'Main - Statewide'!O55</f>
        <v>0</v>
      </c>
      <c r="P52">
        <f>'Main - Statewide'!P55</f>
        <v>0</v>
      </c>
      <c r="Q52">
        <f>'Main - Statewide'!Q55</f>
        <v>3105.38</v>
      </c>
      <c r="R52">
        <f>'Main - Statewide'!R55</f>
        <v>2151.9499999999998</v>
      </c>
    </row>
    <row r="53" spans="1:18" x14ac:dyDescent="0.25">
      <c r="A53" t="str">
        <f>'Main - Statewide'!A56</f>
        <v>06</v>
      </c>
      <c r="B53">
        <f>'Main - Statewide'!B56</f>
        <v>3</v>
      </c>
      <c r="C53" t="str">
        <f>'Main - Statewide'!C56</f>
        <v>0402</v>
      </c>
      <c r="D53" t="str">
        <f>'Main - Statewide'!D56</f>
        <v>LEBANON CIVIL CITY</v>
      </c>
      <c r="E53">
        <f>'Main - Statewide'!E56</f>
        <v>0</v>
      </c>
      <c r="F53">
        <f>'Main - Statewide'!F56</f>
        <v>16662</v>
      </c>
      <c r="G53">
        <f>'Main - Statewide'!G56</f>
        <v>0.23529910184714456</v>
      </c>
      <c r="H53" s="66">
        <f>IFERROR(ROUND('Main - Statewide'!H56,2),"")</f>
        <v>95422.18</v>
      </c>
      <c r="I53">
        <f>'Main - Statewide'!I56</f>
        <v>0</v>
      </c>
      <c r="J53">
        <f>'Main - Statewide'!J56</f>
        <v>0</v>
      </c>
      <c r="K53">
        <f>'Main - Statewide'!K56</f>
        <v>56363.7</v>
      </c>
      <c r="L53">
        <f>'Main - Statewide'!L56</f>
        <v>0</v>
      </c>
      <c r="M53">
        <f>'Main - Statewide'!M56</f>
        <v>0</v>
      </c>
      <c r="N53">
        <f>'Main - Statewide'!N56</f>
        <v>0</v>
      </c>
      <c r="O53">
        <f>'Main - Statewide'!O56</f>
        <v>0</v>
      </c>
      <c r="P53">
        <f>'Main - Statewide'!P56</f>
        <v>0</v>
      </c>
      <c r="Q53">
        <f>'Main - Statewide'!Q56</f>
        <v>56363.7</v>
      </c>
      <c r="R53">
        <f>'Main - Statewide'!R56</f>
        <v>39058.479999999996</v>
      </c>
    </row>
    <row r="54" spans="1:18" x14ac:dyDescent="0.25">
      <c r="A54" t="str">
        <f>'Main - Statewide'!A57</f>
        <v>06</v>
      </c>
      <c r="B54">
        <f>'Main - Statewide'!B57</f>
        <v>3</v>
      </c>
      <c r="C54" t="str">
        <f>'Main - Statewide'!C57</f>
        <v>0538</v>
      </c>
      <c r="D54" t="str">
        <f>'Main - Statewide'!D57</f>
        <v>THORNTOWN CIVIL TOWN</v>
      </c>
      <c r="E54">
        <f>'Main - Statewide'!E57</f>
        <v>0</v>
      </c>
      <c r="F54">
        <f>'Main - Statewide'!F57</f>
        <v>1432</v>
      </c>
      <c r="G54">
        <f>'Main - Statewide'!G57</f>
        <v>2.0222561147828052E-2</v>
      </c>
      <c r="H54" s="66">
        <f>IFERROR(ROUND('Main - Statewide'!H57,2),"")</f>
        <v>8200.9699999999993</v>
      </c>
      <c r="I54">
        <f>'Main - Statewide'!I57</f>
        <v>0</v>
      </c>
      <c r="J54">
        <f>'Main - Statewide'!J57</f>
        <v>0</v>
      </c>
      <c r="K54">
        <f>'Main - Statewide'!K57</f>
        <v>4844.13</v>
      </c>
      <c r="L54">
        <f>'Main - Statewide'!L57</f>
        <v>0</v>
      </c>
      <c r="M54">
        <f>'Main - Statewide'!M57</f>
        <v>0</v>
      </c>
      <c r="N54">
        <f>'Main - Statewide'!N57</f>
        <v>0</v>
      </c>
      <c r="O54">
        <f>'Main - Statewide'!O57</f>
        <v>0</v>
      </c>
      <c r="P54">
        <f>'Main - Statewide'!P57</f>
        <v>0</v>
      </c>
      <c r="Q54">
        <f>'Main - Statewide'!Q57</f>
        <v>4844.13</v>
      </c>
      <c r="R54">
        <f>'Main - Statewide'!R57</f>
        <v>3356.8399999999992</v>
      </c>
    </row>
    <row r="55" spans="1:18" x14ac:dyDescent="0.25">
      <c r="A55" t="str">
        <f>'Main - Statewide'!A58</f>
        <v>06</v>
      </c>
      <c r="B55">
        <f>'Main - Statewide'!B58</f>
        <v>3</v>
      </c>
      <c r="C55" t="str">
        <f>'Main - Statewide'!C58</f>
        <v>0539</v>
      </c>
      <c r="D55" t="str">
        <f>'Main - Statewide'!D58</f>
        <v>ULEN CIVIL TOWN</v>
      </c>
      <c r="E55">
        <f>'Main - Statewide'!E58</f>
        <v>0</v>
      </c>
      <c r="F55">
        <f>'Main - Statewide'!F58</f>
        <v>114</v>
      </c>
      <c r="G55">
        <f>'Main - Statewide'!G58</f>
        <v>1.609896627690222E-3</v>
      </c>
      <c r="H55" s="66">
        <f>IFERROR(ROUND('Main - Statewide'!H58,2),"")</f>
        <v>652.87</v>
      </c>
      <c r="I55">
        <f>'Main - Statewide'!I58</f>
        <v>0</v>
      </c>
      <c r="J55">
        <f>'Main - Statewide'!J58</f>
        <v>0</v>
      </c>
      <c r="K55">
        <f>'Main - Statewide'!K58</f>
        <v>385.64</v>
      </c>
      <c r="L55">
        <f>'Main - Statewide'!L58</f>
        <v>0</v>
      </c>
      <c r="M55">
        <f>'Main - Statewide'!M58</f>
        <v>0</v>
      </c>
      <c r="N55">
        <f>'Main - Statewide'!N58</f>
        <v>0</v>
      </c>
      <c r="O55">
        <f>'Main - Statewide'!O58</f>
        <v>0</v>
      </c>
      <c r="P55">
        <f>'Main - Statewide'!P58</f>
        <v>0</v>
      </c>
      <c r="Q55">
        <f>'Main - Statewide'!Q58</f>
        <v>385.64</v>
      </c>
      <c r="R55">
        <f>'Main - Statewide'!R58</f>
        <v>267.23</v>
      </c>
    </row>
    <row r="56" spans="1:18" x14ac:dyDescent="0.25">
      <c r="A56" t="str">
        <f>'Main - Statewide'!A59</f>
        <v>06</v>
      </c>
      <c r="B56">
        <f>'Main - Statewide'!B59</f>
        <v>3</v>
      </c>
      <c r="C56" t="str">
        <f>'Main - Statewide'!C59</f>
        <v>0540</v>
      </c>
      <c r="D56" t="str">
        <f>'Main - Statewide'!D59</f>
        <v>WHITESTOWN CIVIL TOWN</v>
      </c>
      <c r="E56">
        <f>'Main - Statewide'!E59</f>
        <v>0</v>
      </c>
      <c r="F56">
        <f>'Main - Statewide'!F59</f>
        <v>10178</v>
      </c>
      <c r="G56">
        <f>'Main - Statewide'!G59</f>
        <v>0.14373270067220245</v>
      </c>
      <c r="H56" s="66">
        <f>IFERROR(ROUND('Main - Statewide'!H59,2),"")</f>
        <v>58288.74</v>
      </c>
      <c r="I56">
        <f>'Main - Statewide'!I59</f>
        <v>0</v>
      </c>
      <c r="J56">
        <f>'Main - Statewide'!J59</f>
        <v>0</v>
      </c>
      <c r="K56">
        <f>'Main - Statewide'!K59</f>
        <v>34429.83</v>
      </c>
      <c r="L56">
        <f>'Main - Statewide'!L59</f>
        <v>0</v>
      </c>
      <c r="M56">
        <f>'Main - Statewide'!M59</f>
        <v>0</v>
      </c>
      <c r="N56">
        <f>'Main - Statewide'!N59</f>
        <v>0</v>
      </c>
      <c r="O56">
        <f>'Main - Statewide'!O59</f>
        <v>0</v>
      </c>
      <c r="P56">
        <f>'Main - Statewide'!P59</f>
        <v>0</v>
      </c>
      <c r="Q56">
        <f>'Main - Statewide'!Q59</f>
        <v>34429.83</v>
      </c>
      <c r="R56">
        <f>'Main - Statewide'!R59</f>
        <v>23858.909999999996</v>
      </c>
    </row>
    <row r="57" spans="1:18" x14ac:dyDescent="0.25">
      <c r="A57" t="str">
        <f>'Main - Statewide'!A60</f>
        <v>06</v>
      </c>
      <c r="B57">
        <f>'Main - Statewide'!B60</f>
        <v>3</v>
      </c>
      <c r="C57" t="str">
        <f>'Main - Statewide'!C60</f>
        <v>0541</v>
      </c>
      <c r="D57" t="str">
        <f>'Main - Statewide'!D60</f>
        <v>ZIONSVILLE CIVIL TOWN</v>
      </c>
      <c r="E57">
        <f>'Main - Statewide'!E60</f>
        <v>0</v>
      </c>
      <c r="F57">
        <f>'Main - Statewide'!F60</f>
        <v>30603</v>
      </c>
      <c r="G57">
        <f>'Main - Statewide'!G60</f>
        <v>0.43217251313336724</v>
      </c>
      <c r="H57" s="66">
        <f>IFERROR(ROUND('Main - Statewide'!H60,2),"")</f>
        <v>175261.38</v>
      </c>
      <c r="I57">
        <f>'Main - Statewide'!I60</f>
        <v>0</v>
      </c>
      <c r="J57">
        <f>'Main - Statewide'!J60</f>
        <v>0</v>
      </c>
      <c r="K57">
        <f>'Main - Statewide'!K60</f>
        <v>103522.89</v>
      </c>
      <c r="L57">
        <f>'Main - Statewide'!L60</f>
        <v>0</v>
      </c>
      <c r="M57">
        <f>'Main - Statewide'!M60</f>
        <v>0</v>
      </c>
      <c r="N57">
        <f>'Main - Statewide'!N60</f>
        <v>0</v>
      </c>
      <c r="O57">
        <f>'Main - Statewide'!O60</f>
        <v>0</v>
      </c>
      <c r="P57">
        <f>'Main - Statewide'!P60</f>
        <v>0</v>
      </c>
      <c r="Q57">
        <f>'Main - Statewide'!Q60</f>
        <v>103522.89</v>
      </c>
      <c r="R57">
        <f>'Main - Statewide'!R60</f>
        <v>71738.490000000005</v>
      </c>
    </row>
    <row r="58" spans="1:18" x14ac:dyDescent="0.25">
      <c r="A58">
        <f>'Main - Statewide'!A61</f>
        <v>0</v>
      </c>
      <c r="B58">
        <f>'Main - Statewide'!B61</f>
        <v>0</v>
      </c>
      <c r="C58">
        <f>'Main - Statewide'!C61</f>
        <v>0</v>
      </c>
      <c r="D58" t="str">
        <f>'Main - Statewide'!D61</f>
        <v>COUNTY DISTRIBUTION AMOUNT</v>
      </c>
      <c r="E58">
        <f>'Main - Statewide'!E61</f>
        <v>0</v>
      </c>
      <c r="F58">
        <f>'Main - Statewide'!F61</f>
        <v>70812</v>
      </c>
      <c r="G58">
        <f>'Main - Statewide'!G61</f>
        <v>1</v>
      </c>
      <c r="H58" s="66">
        <f>IFERROR(ROUND('Main - Statewide'!H61,2),"")</f>
        <v>405535.69</v>
      </c>
      <c r="I58">
        <f>'Main - Statewide'!I61</f>
        <v>0</v>
      </c>
      <c r="J58">
        <f>'Main - Statewide'!J61</f>
        <v>0</v>
      </c>
      <c r="K58">
        <f>'Main - Statewide'!K61</f>
        <v>239540.66</v>
      </c>
      <c r="L58">
        <f>'Main - Statewide'!L61</f>
        <v>0</v>
      </c>
      <c r="M58">
        <f>'Main - Statewide'!M61</f>
        <v>0</v>
      </c>
      <c r="N58">
        <f>'Main - Statewide'!N61</f>
        <v>0</v>
      </c>
      <c r="O58">
        <f>'Main - Statewide'!O61</f>
        <v>0</v>
      </c>
      <c r="P58">
        <f>'Main - Statewide'!P61</f>
        <v>0</v>
      </c>
      <c r="Q58">
        <f>'Main - Statewide'!Q61</f>
        <v>239540.66</v>
      </c>
      <c r="R58">
        <f>'Main - Statewide'!R61</f>
        <v>165995.02999999994</v>
      </c>
    </row>
    <row r="59" spans="1:18" x14ac:dyDescent="0.25">
      <c r="A59" t="str">
        <f>'Main - Statewide'!A62</f>
        <v/>
      </c>
      <c r="B59">
        <f>'Main - Statewide'!B62</f>
        <v>0</v>
      </c>
      <c r="C59">
        <f>'Main - Statewide'!C62</f>
        <v>0</v>
      </c>
      <c r="D59" t="str">
        <f>'Main - Statewide'!D62</f>
        <v/>
      </c>
      <c r="E59">
        <f>'Main - Statewide'!E62</f>
        <v>0</v>
      </c>
      <c r="F59">
        <f>'Main - Statewide'!F62</f>
        <v>0</v>
      </c>
      <c r="G59">
        <f>'Main - Statewide'!G62</f>
        <v>0</v>
      </c>
      <c r="H59" s="66" t="str">
        <f>IFERROR(ROUND('Main - Statewide'!H62,2),"")</f>
        <v/>
      </c>
      <c r="I59">
        <f>'Main - Statewide'!I62</f>
        <v>0</v>
      </c>
      <c r="J59">
        <f>'Main - Statewide'!J62</f>
        <v>0</v>
      </c>
      <c r="K59" t="str">
        <f>'Main - Statewide'!K62</f>
        <v/>
      </c>
      <c r="L59" t="str">
        <f>'Main - Statewide'!L62</f>
        <v/>
      </c>
      <c r="M59" t="str">
        <f>'Main - Statewide'!M62</f>
        <v/>
      </c>
      <c r="N59" t="str">
        <f>'Main - Statewide'!N62</f>
        <v/>
      </c>
      <c r="O59" t="str">
        <f>'Main - Statewide'!O62</f>
        <v/>
      </c>
      <c r="P59" t="str">
        <f>'Main - Statewide'!P62</f>
        <v/>
      </c>
      <c r="Q59" t="str">
        <f>'Main - Statewide'!Q62</f>
        <v/>
      </c>
      <c r="R59" t="str">
        <f>'Main - Statewide'!R62</f>
        <v/>
      </c>
    </row>
    <row r="60" spans="1:18" x14ac:dyDescent="0.25">
      <c r="A60" t="str">
        <f>'Main - Statewide'!A63</f>
        <v>07</v>
      </c>
      <c r="B60">
        <f>'Main - Statewide'!B63</f>
        <v>1</v>
      </c>
      <c r="C60" t="str">
        <f>'Main - Statewide'!C63</f>
        <v>0000</v>
      </c>
      <c r="D60" t="str">
        <f>'Main - Statewide'!D63</f>
        <v>BROWN COUNTY</v>
      </c>
      <c r="E60">
        <f>'Main - Statewide'!E63</f>
        <v>0</v>
      </c>
      <c r="F60">
        <f>'Main - Statewide'!F63</f>
        <v>14219</v>
      </c>
      <c r="G60">
        <f>'Main - Statewide'!G63</f>
        <v>0.91883683360258483</v>
      </c>
      <c r="H60" s="66">
        <f>IFERROR(ROUND('Main - Statewide'!H63,2),"")</f>
        <v>81431.28</v>
      </c>
      <c r="I60">
        <f>'Main - Statewide'!I63</f>
        <v>0</v>
      </c>
      <c r="J60">
        <f>'Main - Statewide'!J63</f>
        <v>0</v>
      </c>
      <c r="K60">
        <f>'Main - Statewide'!K63</f>
        <v>48099.6</v>
      </c>
      <c r="L60">
        <f>'Main - Statewide'!L63</f>
        <v>0</v>
      </c>
      <c r="M60">
        <f>'Main - Statewide'!M63</f>
        <v>0</v>
      </c>
      <c r="N60">
        <f>'Main - Statewide'!N63</f>
        <v>0</v>
      </c>
      <c r="O60">
        <f>'Main - Statewide'!O63</f>
        <v>0</v>
      </c>
      <c r="P60">
        <f>'Main - Statewide'!P63</f>
        <v>0</v>
      </c>
      <c r="Q60">
        <f>'Main - Statewide'!Q63</f>
        <v>48099.6</v>
      </c>
      <c r="R60">
        <f>'Main - Statewide'!R63</f>
        <v>33331.68</v>
      </c>
    </row>
    <row r="61" spans="1:18" x14ac:dyDescent="0.25">
      <c r="A61" t="str">
        <f>'Main - Statewide'!A64</f>
        <v>07</v>
      </c>
      <c r="B61">
        <f>'Main - Statewide'!B64</f>
        <v>3</v>
      </c>
      <c r="C61" t="str">
        <f>'Main - Statewide'!C64</f>
        <v>0542</v>
      </c>
      <c r="D61" t="str">
        <f>'Main - Statewide'!D64</f>
        <v>NASHVILLE CIVIL TOWN</v>
      </c>
      <c r="E61">
        <f>'Main - Statewide'!E64</f>
        <v>0</v>
      </c>
      <c r="F61">
        <f>'Main - Statewide'!F64</f>
        <v>1256</v>
      </c>
      <c r="G61">
        <f>'Main - Statewide'!G64</f>
        <v>8.1163166397415179E-2</v>
      </c>
      <c r="H61" s="66">
        <f>IFERROR(ROUND('Main - Statewide'!H64,2),"")</f>
        <v>7193.03</v>
      </c>
      <c r="I61">
        <f>'Main - Statewide'!I64</f>
        <v>0</v>
      </c>
      <c r="J61">
        <f>'Main - Statewide'!J64</f>
        <v>0</v>
      </c>
      <c r="K61">
        <f>'Main - Statewide'!K64</f>
        <v>4248.76</v>
      </c>
      <c r="L61">
        <f>'Main - Statewide'!L64</f>
        <v>0</v>
      </c>
      <c r="M61">
        <f>'Main - Statewide'!M64</f>
        <v>0</v>
      </c>
      <c r="N61">
        <f>'Main - Statewide'!N64</f>
        <v>0</v>
      </c>
      <c r="O61">
        <f>'Main - Statewide'!O64</f>
        <v>0</v>
      </c>
      <c r="P61">
        <f>'Main - Statewide'!P64</f>
        <v>0</v>
      </c>
      <c r="Q61">
        <f>'Main - Statewide'!Q64</f>
        <v>4248.76</v>
      </c>
      <c r="R61">
        <f>'Main - Statewide'!R64</f>
        <v>2944.2699999999995</v>
      </c>
    </row>
    <row r="62" spans="1:18" x14ac:dyDescent="0.25">
      <c r="A62">
        <f>'Main - Statewide'!A65</f>
        <v>0</v>
      </c>
      <c r="B62">
        <f>'Main - Statewide'!B65</f>
        <v>0</v>
      </c>
      <c r="C62">
        <f>'Main - Statewide'!C65</f>
        <v>0</v>
      </c>
      <c r="D62" t="str">
        <f>'Main - Statewide'!D65</f>
        <v>COUNTY DISTRIBUTION AMOUNT</v>
      </c>
      <c r="E62">
        <f>'Main - Statewide'!E65</f>
        <v>0</v>
      </c>
      <c r="F62">
        <f>'Main - Statewide'!F65</f>
        <v>15475</v>
      </c>
      <c r="G62">
        <f>'Main - Statewide'!G65</f>
        <v>1</v>
      </c>
      <c r="H62" s="66">
        <f>IFERROR(ROUND('Main - Statewide'!H65,2),"")</f>
        <v>88624.31</v>
      </c>
      <c r="I62">
        <f>'Main - Statewide'!I65</f>
        <v>0</v>
      </c>
      <c r="J62">
        <f>'Main - Statewide'!J65</f>
        <v>0</v>
      </c>
      <c r="K62">
        <f>'Main - Statewide'!K65</f>
        <v>52348.36</v>
      </c>
      <c r="L62">
        <f>'Main - Statewide'!L65</f>
        <v>0</v>
      </c>
      <c r="M62">
        <f>'Main - Statewide'!M65</f>
        <v>0</v>
      </c>
      <c r="N62">
        <f>'Main - Statewide'!N65</f>
        <v>0</v>
      </c>
      <c r="O62">
        <f>'Main - Statewide'!O65</f>
        <v>0</v>
      </c>
      <c r="P62">
        <f>'Main - Statewide'!P65</f>
        <v>0</v>
      </c>
      <c r="Q62">
        <f>'Main - Statewide'!Q65</f>
        <v>52348.36</v>
      </c>
      <c r="R62">
        <f>'Main - Statewide'!R65</f>
        <v>36275.949999999997</v>
      </c>
    </row>
    <row r="63" spans="1:18" x14ac:dyDescent="0.25">
      <c r="A63" t="str">
        <f>'Main - Statewide'!A66</f>
        <v/>
      </c>
      <c r="B63">
        <f>'Main - Statewide'!B66</f>
        <v>0</v>
      </c>
      <c r="C63">
        <f>'Main - Statewide'!C66</f>
        <v>0</v>
      </c>
      <c r="D63" t="str">
        <f>'Main - Statewide'!D66</f>
        <v/>
      </c>
      <c r="E63">
        <f>'Main - Statewide'!E66</f>
        <v>0</v>
      </c>
      <c r="F63">
        <f>'Main - Statewide'!F66</f>
        <v>0</v>
      </c>
      <c r="G63">
        <f>'Main - Statewide'!G66</f>
        <v>0</v>
      </c>
      <c r="H63" s="66" t="str">
        <f>IFERROR(ROUND('Main - Statewide'!H66,2),"")</f>
        <v/>
      </c>
      <c r="I63">
        <f>'Main - Statewide'!I66</f>
        <v>0</v>
      </c>
      <c r="J63">
        <f>'Main - Statewide'!J66</f>
        <v>0</v>
      </c>
      <c r="K63" t="str">
        <f>'Main - Statewide'!K66</f>
        <v/>
      </c>
      <c r="L63" t="str">
        <f>'Main - Statewide'!L66</f>
        <v/>
      </c>
      <c r="M63" t="str">
        <f>'Main - Statewide'!M66</f>
        <v/>
      </c>
      <c r="N63" t="str">
        <f>'Main - Statewide'!N66</f>
        <v/>
      </c>
      <c r="O63" t="str">
        <f>'Main - Statewide'!O66</f>
        <v/>
      </c>
      <c r="P63" t="str">
        <f>'Main - Statewide'!P66</f>
        <v/>
      </c>
      <c r="Q63" t="str">
        <f>'Main - Statewide'!Q66</f>
        <v/>
      </c>
      <c r="R63" t="str">
        <f>'Main - Statewide'!R66</f>
        <v/>
      </c>
    </row>
    <row r="64" spans="1:18" x14ac:dyDescent="0.25">
      <c r="A64" t="str">
        <f>'Main - Statewide'!A67</f>
        <v>08</v>
      </c>
      <c r="B64">
        <f>'Main - Statewide'!B67</f>
        <v>1</v>
      </c>
      <c r="C64" t="str">
        <f>'Main - Statewide'!C67</f>
        <v>0000</v>
      </c>
      <c r="D64" t="str">
        <f>'Main - Statewide'!D67</f>
        <v>CARROLL COUNTY</v>
      </c>
      <c r="E64">
        <f>'Main - Statewide'!E67</f>
        <v>0</v>
      </c>
      <c r="F64">
        <f>'Main - Statewide'!F67</f>
        <v>14025</v>
      </c>
      <c r="G64">
        <f>'Main - Statewide'!G67</f>
        <v>0.69068255687974001</v>
      </c>
      <c r="H64" s="66">
        <f>IFERROR(ROUND('Main - Statewide'!H67,2),"")</f>
        <v>80320.259999999995</v>
      </c>
      <c r="I64">
        <f>'Main - Statewide'!I67</f>
        <v>0</v>
      </c>
      <c r="J64">
        <f>'Main - Statewide'!J67</f>
        <v>0</v>
      </c>
      <c r="K64">
        <f>'Main - Statewide'!K67</f>
        <v>47443.34</v>
      </c>
      <c r="L64">
        <f>'Main - Statewide'!L67</f>
        <v>0</v>
      </c>
      <c r="M64">
        <f>'Main - Statewide'!M67</f>
        <v>0</v>
      </c>
      <c r="N64">
        <f>'Main - Statewide'!N67</f>
        <v>0</v>
      </c>
      <c r="O64">
        <f>'Main - Statewide'!O67</f>
        <v>0</v>
      </c>
      <c r="P64">
        <f>'Main - Statewide'!P67</f>
        <v>0</v>
      </c>
      <c r="Q64">
        <f>'Main - Statewide'!Q67</f>
        <v>47443.34</v>
      </c>
      <c r="R64">
        <f>'Main - Statewide'!R67</f>
        <v>32876.92</v>
      </c>
    </row>
    <row r="65" spans="1:18" x14ac:dyDescent="0.25">
      <c r="A65" t="str">
        <f>'Main - Statewide'!A68</f>
        <v>08</v>
      </c>
      <c r="B65">
        <f>'Main - Statewide'!B68</f>
        <v>3</v>
      </c>
      <c r="C65" t="str">
        <f>'Main - Statewide'!C68</f>
        <v>0543</v>
      </c>
      <c r="D65" t="str">
        <f>'Main - Statewide'!D68</f>
        <v>BURLINGTON CIVIL TOWN</v>
      </c>
      <c r="E65">
        <f>'Main - Statewide'!E68</f>
        <v>0</v>
      </c>
      <c r="F65">
        <f>'Main - Statewide'!F68</f>
        <v>517</v>
      </c>
      <c r="G65">
        <f>'Main - Statewide'!G68</f>
        <v>2.5460455037919827E-2</v>
      </c>
      <c r="H65" s="66">
        <f>IFERROR(ROUND('Main - Statewide'!H68,2),"")</f>
        <v>2960.83</v>
      </c>
      <c r="I65">
        <f>'Main - Statewide'!I68</f>
        <v>0</v>
      </c>
      <c r="J65">
        <f>'Main - Statewide'!J68</f>
        <v>0</v>
      </c>
      <c r="K65">
        <f>'Main - Statewide'!K68</f>
        <v>1748.89</v>
      </c>
      <c r="L65">
        <f>'Main - Statewide'!L68</f>
        <v>0</v>
      </c>
      <c r="M65">
        <f>'Main - Statewide'!M68</f>
        <v>0</v>
      </c>
      <c r="N65">
        <f>'Main - Statewide'!N68</f>
        <v>0</v>
      </c>
      <c r="O65">
        <f>'Main - Statewide'!O68</f>
        <v>0</v>
      </c>
      <c r="P65">
        <f>'Main - Statewide'!P68</f>
        <v>0</v>
      </c>
      <c r="Q65">
        <f>'Main - Statewide'!Q68</f>
        <v>1748.89</v>
      </c>
      <c r="R65">
        <f>'Main - Statewide'!R68</f>
        <v>1211.9399999999998</v>
      </c>
    </row>
    <row r="66" spans="1:18" x14ac:dyDescent="0.25">
      <c r="A66" t="str">
        <f>'Main - Statewide'!A69</f>
        <v>08</v>
      </c>
      <c r="B66">
        <f>'Main - Statewide'!B69</f>
        <v>3</v>
      </c>
      <c r="C66" t="str">
        <f>'Main - Statewide'!C69</f>
        <v>0544</v>
      </c>
      <c r="D66" t="str">
        <f>'Main - Statewide'!D69</f>
        <v>CAMDEN CIVIL TOWN</v>
      </c>
      <c r="E66">
        <f>'Main - Statewide'!E69</f>
        <v>0</v>
      </c>
      <c r="F66">
        <f>'Main - Statewide'!F69</f>
        <v>593</v>
      </c>
      <c r="G66">
        <f>'Main - Statewide'!G69</f>
        <v>2.920319117502216E-2</v>
      </c>
      <c r="H66" s="66">
        <f>IFERROR(ROUND('Main - Statewide'!H69,2),"")</f>
        <v>3396.07</v>
      </c>
      <c r="I66">
        <f>'Main - Statewide'!I69</f>
        <v>0</v>
      </c>
      <c r="J66">
        <f>'Main - Statewide'!J69</f>
        <v>0</v>
      </c>
      <c r="K66">
        <f>'Main - Statewide'!K69</f>
        <v>2005.98</v>
      </c>
      <c r="L66">
        <f>'Main - Statewide'!L69</f>
        <v>0</v>
      </c>
      <c r="M66">
        <f>'Main - Statewide'!M69</f>
        <v>0</v>
      </c>
      <c r="N66">
        <f>'Main - Statewide'!N69</f>
        <v>0</v>
      </c>
      <c r="O66">
        <f>'Main - Statewide'!O69</f>
        <v>0</v>
      </c>
      <c r="P66">
        <f>'Main - Statewide'!P69</f>
        <v>0</v>
      </c>
      <c r="Q66">
        <f>'Main - Statewide'!Q69</f>
        <v>2005.98</v>
      </c>
      <c r="R66">
        <f>'Main - Statewide'!R69</f>
        <v>1390.0900000000001</v>
      </c>
    </row>
    <row r="67" spans="1:18" x14ac:dyDescent="0.25">
      <c r="A67" t="str">
        <f>'Main - Statewide'!A70</f>
        <v>08</v>
      </c>
      <c r="B67">
        <f>'Main - Statewide'!B70</f>
        <v>3</v>
      </c>
      <c r="C67" t="str">
        <f>'Main - Statewide'!C70</f>
        <v>0457</v>
      </c>
      <c r="D67" t="str">
        <f>'Main - Statewide'!D70</f>
        <v>DELPHI CIVIL CITY</v>
      </c>
      <c r="E67">
        <f>'Main - Statewide'!E70</f>
        <v>0</v>
      </c>
      <c r="F67">
        <f>'Main - Statewide'!F70</f>
        <v>2961</v>
      </c>
      <c r="G67">
        <f>'Main - Statewide'!G70</f>
        <v>0.14581896976263173</v>
      </c>
      <c r="H67" s="66">
        <f>IFERROR(ROUND('Main - Statewide'!H70,2),"")</f>
        <v>16957.45</v>
      </c>
      <c r="I67">
        <f>'Main - Statewide'!I70</f>
        <v>0</v>
      </c>
      <c r="J67">
        <f>'Main - Statewide'!J70</f>
        <v>0</v>
      </c>
      <c r="K67">
        <f>'Main - Statewide'!K70</f>
        <v>10016.379999999999</v>
      </c>
      <c r="L67">
        <f>'Main - Statewide'!L70</f>
        <v>0</v>
      </c>
      <c r="M67">
        <f>'Main - Statewide'!M70</f>
        <v>0</v>
      </c>
      <c r="N67">
        <f>'Main - Statewide'!N70</f>
        <v>0</v>
      </c>
      <c r="O67">
        <f>'Main - Statewide'!O70</f>
        <v>0</v>
      </c>
      <c r="P67">
        <f>'Main - Statewide'!P70</f>
        <v>0</v>
      </c>
      <c r="Q67">
        <f>'Main - Statewide'!Q70</f>
        <v>10016.379999999999</v>
      </c>
      <c r="R67">
        <f>'Main - Statewide'!R70</f>
        <v>6941.0700000000015</v>
      </c>
    </row>
    <row r="68" spans="1:18" x14ac:dyDescent="0.25">
      <c r="A68" t="str">
        <f>'Main - Statewide'!A71</f>
        <v>08</v>
      </c>
      <c r="B68">
        <f>'Main - Statewide'!B71</f>
        <v>3</v>
      </c>
      <c r="C68" t="str">
        <f>'Main - Statewide'!C71</f>
        <v>0545</v>
      </c>
      <c r="D68" t="str">
        <f>'Main - Statewide'!D71</f>
        <v>FLORA CIVIL TOWN</v>
      </c>
      <c r="E68">
        <f>'Main - Statewide'!E71</f>
        <v>0</v>
      </c>
      <c r="F68">
        <f>'Main - Statewide'!F71</f>
        <v>2094</v>
      </c>
      <c r="G68">
        <f>'Main - Statewide'!G71</f>
        <v>0.10312222988279326</v>
      </c>
      <c r="H68" s="66">
        <f>IFERROR(ROUND('Main - Statewide'!H71,2),"")</f>
        <v>11992.2</v>
      </c>
      <c r="I68">
        <f>'Main - Statewide'!I71</f>
        <v>0</v>
      </c>
      <c r="J68">
        <f>'Main - Statewide'!J71</f>
        <v>0</v>
      </c>
      <c r="K68">
        <f>'Main - Statewide'!K71</f>
        <v>7083.52</v>
      </c>
      <c r="L68">
        <f>'Main - Statewide'!L71</f>
        <v>0</v>
      </c>
      <c r="M68">
        <f>'Main - Statewide'!M71</f>
        <v>0</v>
      </c>
      <c r="N68">
        <f>'Main - Statewide'!N71</f>
        <v>0</v>
      </c>
      <c r="O68">
        <f>'Main - Statewide'!O71</f>
        <v>0</v>
      </c>
      <c r="P68">
        <f>'Main - Statewide'!P71</f>
        <v>0</v>
      </c>
      <c r="Q68">
        <f>'Main - Statewide'!Q71</f>
        <v>7083.52</v>
      </c>
      <c r="R68">
        <f>'Main - Statewide'!R71</f>
        <v>4908.68</v>
      </c>
    </row>
    <row r="69" spans="1:18" x14ac:dyDescent="0.25">
      <c r="A69" t="str">
        <f>'Main - Statewide'!A72</f>
        <v>08</v>
      </c>
      <c r="B69">
        <f>'Main - Statewide'!B72</f>
        <v>3</v>
      </c>
      <c r="C69" t="str">
        <f>'Main - Statewide'!C72</f>
        <v>0546</v>
      </c>
      <c r="D69" t="str">
        <f>'Main - Statewide'!D72</f>
        <v>YEOMAN CIVIL TOWN</v>
      </c>
      <c r="E69">
        <f>'Main - Statewide'!E72</f>
        <v>0</v>
      </c>
      <c r="F69">
        <f>'Main - Statewide'!F72</f>
        <v>116</v>
      </c>
      <c r="G69">
        <f>'Main - Statewide'!G72</f>
        <v>5.7125972618930366E-3</v>
      </c>
      <c r="H69" s="66">
        <f>IFERROR(ROUND('Main - Statewide'!H72,2),"")</f>
        <v>664.32</v>
      </c>
      <c r="I69">
        <f>'Main - Statewide'!I72</f>
        <v>0</v>
      </c>
      <c r="J69">
        <f>'Main - Statewide'!J72</f>
        <v>0</v>
      </c>
      <c r="K69">
        <f>'Main - Statewide'!K72</f>
        <v>392.4</v>
      </c>
      <c r="L69">
        <f>'Main - Statewide'!L72</f>
        <v>0</v>
      </c>
      <c r="M69">
        <f>'Main - Statewide'!M72</f>
        <v>0</v>
      </c>
      <c r="N69">
        <f>'Main - Statewide'!N72</f>
        <v>0</v>
      </c>
      <c r="O69">
        <f>'Main - Statewide'!O72</f>
        <v>0</v>
      </c>
      <c r="P69">
        <f>'Main - Statewide'!P72</f>
        <v>0</v>
      </c>
      <c r="Q69">
        <f>'Main - Statewide'!Q72</f>
        <v>392.4</v>
      </c>
      <c r="R69">
        <f>'Main - Statewide'!R72</f>
        <v>271.92000000000007</v>
      </c>
    </row>
    <row r="70" spans="1:18" x14ac:dyDescent="0.25">
      <c r="A70">
        <f>'Main - Statewide'!A73</f>
        <v>0</v>
      </c>
      <c r="B70">
        <f>'Main - Statewide'!B73</f>
        <v>0</v>
      </c>
      <c r="C70">
        <f>'Main - Statewide'!C73</f>
        <v>0</v>
      </c>
      <c r="D70" t="str">
        <f>'Main - Statewide'!D73</f>
        <v>COUNTY DISTRIBUTION AMOUNT</v>
      </c>
      <c r="E70">
        <f>'Main - Statewide'!E73</f>
        <v>0</v>
      </c>
      <c r="F70">
        <f>'Main - Statewide'!F73</f>
        <v>20306</v>
      </c>
      <c r="G70">
        <f>'Main - Statewide'!G73</f>
        <v>1</v>
      </c>
      <c r="H70" s="66">
        <f>IFERROR(ROUND('Main - Statewide'!H73,2),"")</f>
        <v>116291.13</v>
      </c>
      <c r="I70">
        <f>'Main - Statewide'!I73</f>
        <v>0</v>
      </c>
      <c r="J70">
        <f>'Main - Statewide'!J73</f>
        <v>0</v>
      </c>
      <c r="K70">
        <f>'Main - Statewide'!K73</f>
        <v>68690.509999999995</v>
      </c>
      <c r="L70">
        <f>'Main - Statewide'!L73</f>
        <v>0</v>
      </c>
      <c r="M70">
        <f>'Main - Statewide'!M73</f>
        <v>0</v>
      </c>
      <c r="N70">
        <f>'Main - Statewide'!N73</f>
        <v>0</v>
      </c>
      <c r="O70">
        <f>'Main - Statewide'!O73</f>
        <v>0</v>
      </c>
      <c r="P70">
        <f>'Main - Statewide'!P73</f>
        <v>0</v>
      </c>
      <c r="Q70">
        <f>'Main - Statewide'!Q73</f>
        <v>68690.509999999995</v>
      </c>
      <c r="R70">
        <f>'Main - Statewide'!R73</f>
        <v>47600.62000000001</v>
      </c>
    </row>
    <row r="71" spans="1:18" x14ac:dyDescent="0.25">
      <c r="A71" t="str">
        <f>'Main - Statewide'!A74</f>
        <v/>
      </c>
      <c r="B71">
        <f>'Main - Statewide'!B74</f>
        <v>0</v>
      </c>
      <c r="C71">
        <f>'Main - Statewide'!C74</f>
        <v>0</v>
      </c>
      <c r="D71" t="str">
        <f>'Main - Statewide'!D74</f>
        <v/>
      </c>
      <c r="E71">
        <f>'Main - Statewide'!E74</f>
        <v>0</v>
      </c>
      <c r="F71">
        <f>'Main - Statewide'!F74</f>
        <v>0</v>
      </c>
      <c r="G71">
        <f>'Main - Statewide'!G74</f>
        <v>0</v>
      </c>
      <c r="H71" s="66" t="str">
        <f>IFERROR(ROUND('Main - Statewide'!H74,2),"")</f>
        <v/>
      </c>
      <c r="I71">
        <f>'Main - Statewide'!I74</f>
        <v>0</v>
      </c>
      <c r="J71">
        <f>'Main - Statewide'!J74</f>
        <v>0</v>
      </c>
      <c r="K71" t="str">
        <f>'Main - Statewide'!K74</f>
        <v/>
      </c>
      <c r="L71" t="str">
        <f>'Main - Statewide'!L74</f>
        <v/>
      </c>
      <c r="M71" t="str">
        <f>'Main - Statewide'!M74</f>
        <v/>
      </c>
      <c r="N71" t="str">
        <f>'Main - Statewide'!N74</f>
        <v/>
      </c>
      <c r="O71" t="str">
        <f>'Main - Statewide'!O74</f>
        <v/>
      </c>
      <c r="P71" t="str">
        <f>'Main - Statewide'!P74</f>
        <v/>
      </c>
      <c r="Q71" t="str">
        <f>'Main - Statewide'!Q74</f>
        <v/>
      </c>
      <c r="R71" t="str">
        <f>'Main - Statewide'!R74</f>
        <v/>
      </c>
    </row>
    <row r="72" spans="1:18" x14ac:dyDescent="0.25">
      <c r="A72" t="str">
        <f>'Main - Statewide'!A75</f>
        <v>09</v>
      </c>
      <c r="B72">
        <f>'Main - Statewide'!B75</f>
        <v>1</v>
      </c>
      <c r="C72" t="str">
        <f>'Main - Statewide'!C75</f>
        <v>0000</v>
      </c>
      <c r="D72" t="str">
        <f>'Main - Statewide'!D75</f>
        <v>CASS COUNTY</v>
      </c>
      <c r="E72">
        <f>'Main - Statewide'!E75</f>
        <v>0</v>
      </c>
      <c r="F72">
        <f>'Main - Statewide'!F75</f>
        <v>16376</v>
      </c>
      <c r="G72">
        <f>'Main - Statewide'!G75</f>
        <v>0.43242672299973595</v>
      </c>
      <c r="H72" s="66">
        <f>IFERROR(ROUND('Main - Statewide'!H75,2),"")</f>
        <v>93784.28</v>
      </c>
      <c r="I72">
        <f>'Main - Statewide'!I75</f>
        <v>0</v>
      </c>
      <c r="J72">
        <f>'Main - Statewide'!J75</f>
        <v>0</v>
      </c>
      <c r="K72">
        <f>'Main - Statewide'!K75</f>
        <v>55396.23</v>
      </c>
      <c r="L72">
        <f>'Main - Statewide'!L75</f>
        <v>0</v>
      </c>
      <c r="M72">
        <f>'Main - Statewide'!M75</f>
        <v>0</v>
      </c>
      <c r="N72">
        <f>'Main - Statewide'!N75</f>
        <v>0</v>
      </c>
      <c r="O72">
        <f>'Main - Statewide'!O75</f>
        <v>0</v>
      </c>
      <c r="P72">
        <f>'Main - Statewide'!P75</f>
        <v>0</v>
      </c>
      <c r="Q72">
        <f>'Main - Statewide'!Q75</f>
        <v>55396.23</v>
      </c>
      <c r="R72">
        <f>'Main - Statewide'!R75</f>
        <v>38388.049999999996</v>
      </c>
    </row>
    <row r="73" spans="1:18" x14ac:dyDescent="0.25">
      <c r="A73" t="str">
        <f>'Main - Statewide'!A76</f>
        <v>09</v>
      </c>
      <c r="B73">
        <f>'Main - Statewide'!B76</f>
        <v>3</v>
      </c>
      <c r="C73" t="str">
        <f>'Main - Statewide'!C76</f>
        <v>0547</v>
      </c>
      <c r="D73" t="str">
        <f>'Main - Statewide'!D76</f>
        <v>GALVESTON CIVIL TOWN</v>
      </c>
      <c r="E73">
        <f>'Main - Statewide'!E76</f>
        <v>0</v>
      </c>
      <c r="F73">
        <f>'Main - Statewide'!F76</f>
        <v>1288</v>
      </c>
      <c r="G73">
        <f>'Main - Statewide'!G76</f>
        <v>3.4011090573012936E-2</v>
      </c>
      <c r="H73" s="66">
        <f>IFERROR(ROUND('Main - Statewide'!H76,2),"")</f>
        <v>7376.29</v>
      </c>
      <c r="I73">
        <f>'Main - Statewide'!I76</f>
        <v>0</v>
      </c>
      <c r="J73">
        <f>'Main - Statewide'!J76</f>
        <v>0</v>
      </c>
      <c r="K73">
        <f>'Main - Statewide'!K76</f>
        <v>4357.01</v>
      </c>
      <c r="L73">
        <f>'Main - Statewide'!L76</f>
        <v>0</v>
      </c>
      <c r="M73">
        <f>'Main - Statewide'!M76</f>
        <v>0</v>
      </c>
      <c r="N73">
        <f>'Main - Statewide'!N76</f>
        <v>0</v>
      </c>
      <c r="O73">
        <f>'Main - Statewide'!O76</f>
        <v>0</v>
      </c>
      <c r="P73">
        <f>'Main - Statewide'!P76</f>
        <v>0</v>
      </c>
      <c r="Q73">
        <f>'Main - Statewide'!Q76</f>
        <v>4357.01</v>
      </c>
      <c r="R73">
        <f>'Main - Statewide'!R76</f>
        <v>3019.2799999999997</v>
      </c>
    </row>
    <row r="74" spans="1:18" x14ac:dyDescent="0.25">
      <c r="A74" t="str">
        <f>'Main - Statewide'!A77</f>
        <v>09</v>
      </c>
      <c r="B74">
        <f>'Main - Statewide'!B77</f>
        <v>3</v>
      </c>
      <c r="C74" t="str">
        <f>'Main - Statewide'!C77</f>
        <v>0301</v>
      </c>
      <c r="D74" t="str">
        <f>'Main - Statewide'!D77</f>
        <v>LOGANSPORT CIVIL CITY</v>
      </c>
      <c r="E74">
        <f>'Main - Statewide'!E77</f>
        <v>0</v>
      </c>
      <c r="F74">
        <f>'Main - Statewide'!F77</f>
        <v>18366</v>
      </c>
      <c r="G74">
        <f>'Main - Statewide'!G77</f>
        <v>0.48497491418008976</v>
      </c>
      <c r="H74" s="66">
        <f>IFERROR(ROUND('Main - Statewide'!H77,2),"")</f>
        <v>105180.88</v>
      </c>
      <c r="I74">
        <f>'Main - Statewide'!I77</f>
        <v>0</v>
      </c>
      <c r="J74">
        <f>'Main - Statewide'!J77</f>
        <v>0</v>
      </c>
      <c r="K74">
        <f>'Main - Statewide'!K77</f>
        <v>62127.94</v>
      </c>
      <c r="L74">
        <f>'Main - Statewide'!L77</f>
        <v>0</v>
      </c>
      <c r="M74">
        <f>'Main - Statewide'!M77</f>
        <v>0</v>
      </c>
      <c r="N74">
        <f>'Main - Statewide'!N77</f>
        <v>0</v>
      </c>
      <c r="O74">
        <f>'Main - Statewide'!O77</f>
        <v>0</v>
      </c>
      <c r="P74">
        <f>'Main - Statewide'!P77</f>
        <v>0</v>
      </c>
      <c r="Q74">
        <f>'Main - Statewide'!Q77</f>
        <v>62127.94</v>
      </c>
      <c r="R74">
        <f>'Main - Statewide'!R77</f>
        <v>43052.94</v>
      </c>
    </row>
    <row r="75" spans="1:18" x14ac:dyDescent="0.25">
      <c r="A75" t="str">
        <f>'Main - Statewide'!A78</f>
        <v>09</v>
      </c>
      <c r="B75">
        <f>'Main - Statewide'!B78</f>
        <v>3</v>
      </c>
      <c r="C75" t="str">
        <f>'Main - Statewide'!C78</f>
        <v>0548</v>
      </c>
      <c r="D75" t="str">
        <f>'Main - Statewide'!D78</f>
        <v>ONWARD CIVIL TOWN</v>
      </c>
      <c r="E75">
        <f>'Main - Statewide'!E78</f>
        <v>0</v>
      </c>
      <c r="F75">
        <f>'Main - Statewide'!F78</f>
        <v>76</v>
      </c>
      <c r="G75">
        <f>'Main - Statewide'!G78</f>
        <v>2.0068655928175338E-3</v>
      </c>
      <c r="H75" s="66">
        <f>IFERROR(ROUND('Main - Statewide'!H78,2),"")</f>
        <v>435.25</v>
      </c>
      <c r="I75">
        <f>'Main - Statewide'!I78</f>
        <v>0</v>
      </c>
      <c r="J75">
        <f>'Main - Statewide'!J78</f>
        <v>0</v>
      </c>
      <c r="K75">
        <f>'Main - Statewide'!K78</f>
        <v>257.08999999999997</v>
      </c>
      <c r="L75">
        <f>'Main - Statewide'!L78</f>
        <v>0</v>
      </c>
      <c r="M75">
        <f>'Main - Statewide'!M78</f>
        <v>0</v>
      </c>
      <c r="N75">
        <f>'Main - Statewide'!N78</f>
        <v>0</v>
      </c>
      <c r="O75">
        <f>'Main - Statewide'!O78</f>
        <v>0</v>
      </c>
      <c r="P75">
        <f>'Main - Statewide'!P78</f>
        <v>0</v>
      </c>
      <c r="Q75">
        <f>'Main - Statewide'!Q78</f>
        <v>257.08999999999997</v>
      </c>
      <c r="R75">
        <f>'Main - Statewide'!R78</f>
        <v>178.16000000000003</v>
      </c>
    </row>
    <row r="76" spans="1:18" x14ac:dyDescent="0.25">
      <c r="A76" t="str">
        <f>'Main - Statewide'!A79</f>
        <v>09</v>
      </c>
      <c r="B76">
        <f>'Main - Statewide'!B79</f>
        <v>3</v>
      </c>
      <c r="C76" t="str">
        <f>'Main - Statewide'!C79</f>
        <v>0549</v>
      </c>
      <c r="D76" t="str">
        <f>'Main - Statewide'!D79</f>
        <v>ROYAL CENTER CIVIL TOWN</v>
      </c>
      <c r="E76">
        <f>'Main - Statewide'!E79</f>
        <v>0</v>
      </c>
      <c r="F76">
        <f>'Main - Statewide'!F79</f>
        <v>802</v>
      </c>
      <c r="G76">
        <f>'Main - Statewide'!G79</f>
        <v>2.1177713229469236E-2</v>
      </c>
      <c r="H76" s="66">
        <f>IFERROR(ROUND('Main - Statewide'!H79,2),"")</f>
        <v>4593</v>
      </c>
      <c r="I76">
        <f>'Main - Statewide'!I79</f>
        <v>0</v>
      </c>
      <c r="J76">
        <f>'Main - Statewide'!J79</f>
        <v>0</v>
      </c>
      <c r="K76">
        <f>'Main - Statewide'!K79</f>
        <v>2712.98</v>
      </c>
      <c r="L76">
        <f>'Main - Statewide'!L79</f>
        <v>0</v>
      </c>
      <c r="M76">
        <f>'Main - Statewide'!M79</f>
        <v>0</v>
      </c>
      <c r="N76">
        <f>'Main - Statewide'!N79</f>
        <v>0</v>
      </c>
      <c r="O76">
        <f>'Main - Statewide'!O79</f>
        <v>0</v>
      </c>
      <c r="P76">
        <f>'Main - Statewide'!P79</f>
        <v>0</v>
      </c>
      <c r="Q76">
        <f>'Main - Statewide'!Q79</f>
        <v>2712.98</v>
      </c>
      <c r="R76">
        <f>'Main - Statewide'!R79</f>
        <v>1880.02</v>
      </c>
    </row>
    <row r="77" spans="1:18" x14ac:dyDescent="0.25">
      <c r="A77" t="str">
        <f>'Main - Statewide'!A80</f>
        <v>09</v>
      </c>
      <c r="B77">
        <f>'Main - Statewide'!B80</f>
        <v>3</v>
      </c>
      <c r="C77" t="str">
        <f>'Main - Statewide'!C80</f>
        <v>0550</v>
      </c>
      <c r="D77" t="str">
        <f>'Main - Statewide'!D80</f>
        <v>WALTON CIVIL TOWN</v>
      </c>
      <c r="E77">
        <f>'Main - Statewide'!E80</f>
        <v>0</v>
      </c>
      <c r="F77">
        <f>'Main - Statewide'!F80</f>
        <v>962</v>
      </c>
      <c r="G77">
        <f>'Main - Statewide'!G80</f>
        <v>2.540269342487457E-2</v>
      </c>
      <c r="H77" s="66">
        <f>IFERROR(ROUND('Main - Statewide'!H80,2),"")</f>
        <v>5509.31</v>
      </c>
      <c r="I77">
        <f>'Main - Statewide'!I80</f>
        <v>0</v>
      </c>
      <c r="J77">
        <f>'Main - Statewide'!J80</f>
        <v>0</v>
      </c>
      <c r="K77">
        <f>'Main - Statewide'!K80</f>
        <v>3254.22</v>
      </c>
      <c r="L77">
        <f>'Main - Statewide'!L80</f>
        <v>0</v>
      </c>
      <c r="M77">
        <f>'Main - Statewide'!M80</f>
        <v>0</v>
      </c>
      <c r="N77">
        <f>'Main - Statewide'!N80</f>
        <v>0</v>
      </c>
      <c r="O77">
        <f>'Main - Statewide'!O80</f>
        <v>0</v>
      </c>
      <c r="P77">
        <f>'Main - Statewide'!P80</f>
        <v>0</v>
      </c>
      <c r="Q77">
        <f>'Main - Statewide'!Q80</f>
        <v>3254.22</v>
      </c>
      <c r="R77">
        <f>'Main - Statewide'!R80</f>
        <v>2255.0900000000006</v>
      </c>
    </row>
    <row r="78" spans="1:18" x14ac:dyDescent="0.25">
      <c r="A78">
        <f>'Main - Statewide'!A81</f>
        <v>0</v>
      </c>
      <c r="B78">
        <f>'Main - Statewide'!B81</f>
        <v>0</v>
      </c>
      <c r="C78">
        <f>'Main - Statewide'!C81</f>
        <v>0</v>
      </c>
      <c r="D78" t="str">
        <f>'Main - Statewide'!D81</f>
        <v>COUNTY DISTRIBUTION AMOUNT</v>
      </c>
      <c r="E78">
        <f>'Main - Statewide'!E81</f>
        <v>0</v>
      </c>
      <c r="F78">
        <f>'Main - Statewide'!F81</f>
        <v>37870</v>
      </c>
      <c r="G78">
        <f>'Main - Statewide'!G81</f>
        <v>0.99999999999999989</v>
      </c>
      <c r="H78" s="66">
        <f>IFERROR(ROUND('Main - Statewide'!H81,2),"")</f>
        <v>216879.01</v>
      </c>
      <c r="I78">
        <f>'Main - Statewide'!I81</f>
        <v>0</v>
      </c>
      <c r="J78">
        <f>'Main - Statewide'!J81</f>
        <v>0</v>
      </c>
      <c r="K78">
        <f>'Main - Statewide'!K81</f>
        <v>128105.48</v>
      </c>
      <c r="L78">
        <f>'Main - Statewide'!L81</f>
        <v>0</v>
      </c>
      <c r="M78">
        <f>'Main - Statewide'!M81</f>
        <v>0</v>
      </c>
      <c r="N78">
        <f>'Main - Statewide'!N81</f>
        <v>0</v>
      </c>
      <c r="O78">
        <f>'Main - Statewide'!O81</f>
        <v>0</v>
      </c>
      <c r="P78">
        <f>'Main - Statewide'!P81</f>
        <v>0</v>
      </c>
      <c r="Q78">
        <f>'Main - Statewide'!Q81</f>
        <v>128105.48</v>
      </c>
      <c r="R78">
        <f>'Main - Statewide'!R81</f>
        <v>88773.530000000013</v>
      </c>
    </row>
    <row r="79" spans="1:18" x14ac:dyDescent="0.25">
      <c r="A79" t="str">
        <f>'Main - Statewide'!A82</f>
        <v/>
      </c>
      <c r="B79">
        <f>'Main - Statewide'!B82</f>
        <v>0</v>
      </c>
      <c r="C79">
        <f>'Main - Statewide'!C82</f>
        <v>0</v>
      </c>
      <c r="D79" t="str">
        <f>'Main - Statewide'!D82</f>
        <v/>
      </c>
      <c r="E79">
        <f>'Main - Statewide'!E82</f>
        <v>0</v>
      </c>
      <c r="F79">
        <f>'Main - Statewide'!F82</f>
        <v>0</v>
      </c>
      <c r="G79">
        <f>'Main - Statewide'!G82</f>
        <v>0</v>
      </c>
      <c r="H79" s="66">
        <f>IFERROR(ROUND('Main - Statewide'!H82,2),"")</f>
        <v>0</v>
      </c>
      <c r="I79">
        <f>'Main - Statewide'!I82</f>
        <v>0</v>
      </c>
      <c r="J79">
        <f>'Main - Statewide'!J82</f>
        <v>0</v>
      </c>
      <c r="K79" t="str">
        <f>'Main - Statewide'!K82</f>
        <v/>
      </c>
      <c r="L79" t="str">
        <f>'Main - Statewide'!L82</f>
        <v/>
      </c>
      <c r="M79" t="str">
        <f>'Main - Statewide'!M82</f>
        <v/>
      </c>
      <c r="N79" t="str">
        <f>'Main - Statewide'!N82</f>
        <v/>
      </c>
      <c r="O79" t="str">
        <f>'Main - Statewide'!O82</f>
        <v/>
      </c>
      <c r="P79" t="str">
        <f>'Main - Statewide'!P82</f>
        <v/>
      </c>
      <c r="Q79" t="str">
        <f>'Main - Statewide'!Q82</f>
        <v/>
      </c>
      <c r="R79" t="str">
        <f>'Main - Statewide'!R82</f>
        <v/>
      </c>
    </row>
    <row r="80" spans="1:18" x14ac:dyDescent="0.25">
      <c r="A80" t="str">
        <f>'Main - Statewide'!A83</f>
        <v>10</v>
      </c>
      <c r="B80">
        <f>'Main - Statewide'!B83</f>
        <v>1</v>
      </c>
      <c r="C80" t="str">
        <f>'Main - Statewide'!C83</f>
        <v>0000</v>
      </c>
      <c r="D80" t="str">
        <f>'Main - Statewide'!D83</f>
        <v>CLARK COUNTY</v>
      </c>
      <c r="E80">
        <f>'Main - Statewide'!E83</f>
        <v>0</v>
      </c>
      <c r="F80">
        <f>'Main - Statewide'!F83</f>
        <v>30582</v>
      </c>
      <c r="G80">
        <f>'Main - Statewide'!G83</f>
        <v>0.25254969321100312</v>
      </c>
      <c r="H80" s="66">
        <f>IFERROR(ROUND('Main - Statewide'!H83,2),"")</f>
        <v>175141.11</v>
      </c>
      <c r="I80">
        <f>'Main - Statewide'!I83</f>
        <v>0</v>
      </c>
      <c r="J80">
        <f>'Main - Statewide'!J83</f>
        <v>0</v>
      </c>
      <c r="K80">
        <f>'Main - Statewide'!K83</f>
        <v>103451.85</v>
      </c>
      <c r="L80">
        <f>'Main - Statewide'!L83</f>
        <v>0</v>
      </c>
      <c r="M80">
        <f>'Main - Statewide'!M83</f>
        <v>0</v>
      </c>
      <c r="N80">
        <f>'Main - Statewide'!N83</f>
        <v>0</v>
      </c>
      <c r="O80">
        <f>'Main - Statewide'!O83</f>
        <v>0</v>
      </c>
      <c r="P80">
        <f>'Main - Statewide'!P83</f>
        <v>0</v>
      </c>
      <c r="Q80">
        <f>'Main - Statewide'!Q83</f>
        <v>103451.85</v>
      </c>
      <c r="R80">
        <f>'Main - Statewide'!R83</f>
        <v>71689.25999999998</v>
      </c>
    </row>
    <row r="81" spans="1:18" x14ac:dyDescent="0.25">
      <c r="A81" t="str">
        <f>'Main - Statewide'!A84</f>
        <v>10</v>
      </c>
      <c r="B81">
        <f>'Main - Statewide'!B84</f>
        <v>3</v>
      </c>
      <c r="C81" t="str">
        <f>'Main - Statewide'!C84</f>
        <v>0421</v>
      </c>
      <c r="D81" t="str">
        <f>'Main - Statewide'!D84</f>
        <v>CHARLESTOWN CIVIL CITY</v>
      </c>
      <c r="E81">
        <f>'Main - Statewide'!E84</f>
        <v>0</v>
      </c>
      <c r="F81">
        <f>'Main - Statewide'!F84</f>
        <v>7775</v>
      </c>
      <c r="G81">
        <f>'Main - Statewide'!G84</f>
        <v>6.4206849281131032E-2</v>
      </c>
      <c r="H81" s="66">
        <f>IFERROR(ROUND('Main - Statewide'!H84,2),"")</f>
        <v>44526.92</v>
      </c>
      <c r="I81">
        <f>'Main - Statewide'!I84</f>
        <v>0</v>
      </c>
      <c r="J81">
        <f>'Main - Statewide'!J84</f>
        <v>0</v>
      </c>
      <c r="K81">
        <f>'Main - Statewide'!K84</f>
        <v>26301.03</v>
      </c>
      <c r="L81">
        <f>'Main - Statewide'!L84</f>
        <v>0</v>
      </c>
      <c r="M81">
        <f>'Main - Statewide'!M84</f>
        <v>0</v>
      </c>
      <c r="N81">
        <f>'Main - Statewide'!N84</f>
        <v>0</v>
      </c>
      <c r="O81">
        <f>'Main - Statewide'!O84</f>
        <v>0</v>
      </c>
      <c r="P81">
        <f>'Main - Statewide'!P84</f>
        <v>0</v>
      </c>
      <c r="Q81">
        <f>'Main - Statewide'!Q84</f>
        <v>26301.03</v>
      </c>
      <c r="R81">
        <f>'Main - Statewide'!R84</f>
        <v>18225.89</v>
      </c>
    </row>
    <row r="82" spans="1:18" x14ac:dyDescent="0.25">
      <c r="A82" t="str">
        <f>'Main - Statewide'!A85</f>
        <v>10</v>
      </c>
      <c r="B82">
        <f>'Main - Statewide'!B85</f>
        <v>3</v>
      </c>
      <c r="C82" t="str">
        <f>'Main - Statewide'!C85</f>
        <v>0500</v>
      </c>
      <c r="D82" t="str">
        <f>'Main - Statewide'!D85</f>
        <v>CLARKSVILLE CIVIL TOWN</v>
      </c>
      <c r="E82">
        <f>'Main - Statewide'!E85</f>
        <v>0</v>
      </c>
      <c r="F82">
        <f>'Main - Statewide'!F85</f>
        <v>22333</v>
      </c>
      <c r="G82">
        <f>'Main - Statewide'!G85</f>
        <v>0.18442849710553047</v>
      </c>
      <c r="H82" s="66">
        <f>IFERROR(ROUND('Main - Statewide'!H85,2),"")</f>
        <v>127899.63</v>
      </c>
      <c r="I82">
        <f>'Main - Statewide'!I85</f>
        <v>0</v>
      </c>
      <c r="J82">
        <f>'Main - Statewide'!J85</f>
        <v>0</v>
      </c>
      <c r="K82">
        <f>'Main - Statewide'!K85</f>
        <v>75547.39</v>
      </c>
      <c r="L82">
        <f>'Main - Statewide'!L85</f>
        <v>0</v>
      </c>
      <c r="M82">
        <f>'Main - Statewide'!M85</f>
        <v>0</v>
      </c>
      <c r="N82">
        <f>'Main - Statewide'!N85</f>
        <v>0</v>
      </c>
      <c r="O82">
        <f>'Main - Statewide'!O85</f>
        <v>0</v>
      </c>
      <c r="P82">
        <f>'Main - Statewide'!P85</f>
        <v>0</v>
      </c>
      <c r="Q82">
        <f>'Main - Statewide'!Q85</f>
        <v>75547.39</v>
      </c>
      <c r="R82">
        <f>'Main - Statewide'!R85</f>
        <v>52352.240000000005</v>
      </c>
    </row>
    <row r="83" spans="1:18" x14ac:dyDescent="0.25">
      <c r="A83" t="str">
        <f>'Main - Statewide'!A86</f>
        <v>10</v>
      </c>
      <c r="B83">
        <f>'Main - Statewide'!B86</f>
        <v>3</v>
      </c>
      <c r="C83" t="str">
        <f>'Main - Statewide'!C86</f>
        <v>0205</v>
      </c>
      <c r="D83" t="str">
        <f>'Main - Statewide'!D86</f>
        <v>JEFFERSONVILLE CIVIL CITY</v>
      </c>
      <c r="E83">
        <f>'Main - Statewide'!E86</f>
        <v>0</v>
      </c>
      <c r="F83">
        <f>'Main - Statewide'!F86</f>
        <v>49447</v>
      </c>
      <c r="G83">
        <f>'Main - Statewide'!G86</f>
        <v>0.40833904519666703</v>
      </c>
      <c r="H83" s="66">
        <f>IFERROR(ROUND('Main - Statewide'!H86,2),"")</f>
        <v>283179.73</v>
      </c>
      <c r="I83">
        <f>'Main - Statewide'!I86</f>
        <v>0</v>
      </c>
      <c r="J83">
        <f>'Main - Statewide'!J86</f>
        <v>0</v>
      </c>
      <c r="K83">
        <f>'Main - Statewide'!K86</f>
        <v>167267.79999999999</v>
      </c>
      <c r="L83">
        <f>'Main - Statewide'!L86</f>
        <v>0</v>
      </c>
      <c r="M83">
        <f>'Main - Statewide'!M86</f>
        <v>0</v>
      </c>
      <c r="N83">
        <f>'Main - Statewide'!N86</f>
        <v>0</v>
      </c>
      <c r="O83">
        <f>'Main - Statewide'!O86</f>
        <v>0</v>
      </c>
      <c r="P83">
        <f>'Main - Statewide'!P86</f>
        <v>0</v>
      </c>
      <c r="Q83">
        <f>'Main - Statewide'!Q86</f>
        <v>167267.79999999999</v>
      </c>
      <c r="R83">
        <f>'Main - Statewide'!R86</f>
        <v>115911.93</v>
      </c>
    </row>
    <row r="84" spans="1:18" x14ac:dyDescent="0.25">
      <c r="A84" t="str">
        <f>'Main - Statewide'!A87</f>
        <v>10</v>
      </c>
      <c r="B84">
        <f>'Main - Statewide'!B87</f>
        <v>3</v>
      </c>
      <c r="C84" t="str">
        <f>'Main - Statewide'!C87</f>
        <v>0551</v>
      </c>
      <c r="D84" t="str">
        <f>'Main - Statewide'!D87</f>
        <v>BORDEN CIVIL TOWN</v>
      </c>
      <c r="E84">
        <f>'Main - Statewide'!E87</f>
        <v>0</v>
      </c>
      <c r="F84">
        <f>'Main - Statewide'!F87</f>
        <v>786</v>
      </c>
      <c r="G84">
        <f>'Main - Statewide'!G87</f>
        <v>6.4908789112500306E-3</v>
      </c>
      <c r="H84" s="66">
        <f>IFERROR(ROUND('Main - Statewide'!H87,2),"")</f>
        <v>4501.37</v>
      </c>
      <c r="I84">
        <f>'Main - Statewide'!I87</f>
        <v>0</v>
      </c>
      <c r="J84">
        <f>'Main - Statewide'!J87</f>
        <v>0</v>
      </c>
      <c r="K84">
        <f>'Main - Statewide'!K87</f>
        <v>2658.86</v>
      </c>
      <c r="L84">
        <f>'Main - Statewide'!L87</f>
        <v>0</v>
      </c>
      <c r="M84">
        <f>'Main - Statewide'!M87</f>
        <v>0</v>
      </c>
      <c r="N84">
        <f>'Main - Statewide'!N87</f>
        <v>0</v>
      </c>
      <c r="O84">
        <f>'Main - Statewide'!O87</f>
        <v>0</v>
      </c>
      <c r="P84">
        <f>'Main - Statewide'!P87</f>
        <v>0</v>
      </c>
      <c r="Q84">
        <f>'Main - Statewide'!Q87</f>
        <v>2658.86</v>
      </c>
      <c r="R84">
        <f>'Main - Statewide'!R87</f>
        <v>1842.5099999999998</v>
      </c>
    </row>
    <row r="85" spans="1:18" x14ac:dyDescent="0.25">
      <c r="A85" t="str">
        <f>'Main - Statewide'!A88</f>
        <v>10</v>
      </c>
      <c r="B85">
        <f>'Main - Statewide'!B88</f>
        <v>3</v>
      </c>
      <c r="C85" t="str">
        <f>'Main - Statewide'!C88</f>
        <v>0552</v>
      </c>
      <c r="D85" t="str">
        <f>'Main - Statewide'!D88</f>
        <v>SELLERSBURG CIVIL TOWN</v>
      </c>
      <c r="E85">
        <f>'Main - Statewide'!E88</f>
        <v>0</v>
      </c>
      <c r="F85">
        <f>'Main - Statewide'!F88</f>
        <v>9310</v>
      </c>
      <c r="G85">
        <f>'Main - Statewide'!G88</f>
        <v>7.6883056824093882E-2</v>
      </c>
      <c r="H85" s="66">
        <f>IFERROR(ROUND('Main - Statewide'!H88,2),"")</f>
        <v>53317.760000000002</v>
      </c>
      <c r="I85">
        <f>'Main - Statewide'!I88</f>
        <v>0</v>
      </c>
      <c r="J85">
        <f>'Main - Statewide'!J88</f>
        <v>0</v>
      </c>
      <c r="K85">
        <f>'Main - Statewide'!K88</f>
        <v>31493.58</v>
      </c>
      <c r="L85">
        <f>'Main - Statewide'!L88</f>
        <v>0</v>
      </c>
      <c r="M85">
        <f>'Main - Statewide'!M88</f>
        <v>0</v>
      </c>
      <c r="N85">
        <f>'Main - Statewide'!N88</f>
        <v>0</v>
      </c>
      <c r="O85">
        <f>'Main - Statewide'!O88</f>
        <v>0</v>
      </c>
      <c r="P85">
        <f>'Main - Statewide'!P88</f>
        <v>0</v>
      </c>
      <c r="Q85">
        <f>'Main - Statewide'!Q88</f>
        <v>31493.58</v>
      </c>
      <c r="R85">
        <f>'Main - Statewide'!R88</f>
        <v>21824.18</v>
      </c>
    </row>
    <row r="86" spans="1:18" x14ac:dyDescent="0.25">
      <c r="A86" t="str">
        <f>'Main - Statewide'!A89</f>
        <v>10</v>
      </c>
      <c r="B86">
        <f>'Main - Statewide'!B89</f>
        <v>3</v>
      </c>
      <c r="C86" t="str">
        <f>'Main - Statewide'!C89</f>
        <v>0962</v>
      </c>
      <c r="D86" t="str">
        <f>'Main - Statewide'!D89</f>
        <v>UTICA CIVIL TOWN</v>
      </c>
      <c r="E86">
        <f>'Main - Statewide'!E89</f>
        <v>0</v>
      </c>
      <c r="F86">
        <f>'Main - Statewide'!F89</f>
        <v>860</v>
      </c>
      <c r="G86">
        <f>'Main - Statewide'!G89</f>
        <v>7.1019794703244613E-3</v>
      </c>
      <c r="H86" s="66">
        <f>IFERROR(ROUND('Main - Statewide'!H89,2),"")</f>
        <v>4925.16</v>
      </c>
      <c r="I86">
        <f>'Main - Statewide'!I89</f>
        <v>0</v>
      </c>
      <c r="J86">
        <f>'Main - Statewide'!J89</f>
        <v>0</v>
      </c>
      <c r="K86">
        <f>'Main - Statewide'!K89</f>
        <v>2909.18</v>
      </c>
      <c r="L86">
        <f>'Main - Statewide'!L89</f>
        <v>0</v>
      </c>
      <c r="M86">
        <f>'Main - Statewide'!M89</f>
        <v>0</v>
      </c>
      <c r="N86">
        <f>'Main - Statewide'!N89</f>
        <v>0</v>
      </c>
      <c r="O86">
        <f>'Main - Statewide'!O89</f>
        <v>0</v>
      </c>
      <c r="P86">
        <f>'Main - Statewide'!P89</f>
        <v>0</v>
      </c>
      <c r="Q86">
        <f>'Main - Statewide'!Q89</f>
        <v>2909.18</v>
      </c>
      <c r="R86">
        <f>'Main - Statewide'!R89</f>
        <v>2015.98</v>
      </c>
    </row>
    <row r="87" spans="1:18" x14ac:dyDescent="0.25">
      <c r="A87">
        <f>'Main - Statewide'!A90</f>
        <v>0</v>
      </c>
      <c r="B87">
        <f>'Main - Statewide'!B90</f>
        <v>0</v>
      </c>
      <c r="C87">
        <f>'Main - Statewide'!C90</f>
        <v>0</v>
      </c>
      <c r="D87" t="str">
        <f>'Main - Statewide'!D90</f>
        <v>COUNTY DISTRIBUTION AMOUNT</v>
      </c>
      <c r="E87">
        <f>'Main - Statewide'!E90</f>
        <v>0</v>
      </c>
      <c r="F87">
        <f>'Main - Statewide'!F90</f>
        <v>121093</v>
      </c>
      <c r="G87">
        <f>'Main - Statewide'!G90</f>
        <v>0.99999999999999989</v>
      </c>
      <c r="H87" s="66">
        <f>IFERROR(ROUND('Main - Statewide'!H90,2),"")</f>
        <v>693491.68</v>
      </c>
      <c r="I87">
        <f>'Main - Statewide'!I90</f>
        <v>0</v>
      </c>
      <c r="J87">
        <f>'Main - Statewide'!J90</f>
        <v>0</v>
      </c>
      <c r="K87">
        <f>'Main - Statewide'!K90</f>
        <v>409629.69</v>
      </c>
      <c r="L87">
        <f>'Main - Statewide'!L90</f>
        <v>0</v>
      </c>
      <c r="M87">
        <f>'Main - Statewide'!M90</f>
        <v>0</v>
      </c>
      <c r="N87">
        <f>'Main - Statewide'!N90</f>
        <v>0</v>
      </c>
      <c r="O87">
        <f>'Main - Statewide'!O90</f>
        <v>0</v>
      </c>
      <c r="P87">
        <f>'Main - Statewide'!P90</f>
        <v>0</v>
      </c>
      <c r="Q87">
        <f>'Main - Statewide'!Q90</f>
        <v>409629.69</v>
      </c>
      <c r="R87">
        <f>'Main - Statewide'!R90</f>
        <v>283861.98999999993</v>
      </c>
    </row>
    <row r="88" spans="1:18" x14ac:dyDescent="0.25">
      <c r="A88" t="str">
        <f>'Main - Statewide'!A91</f>
        <v/>
      </c>
      <c r="B88">
        <f>'Main - Statewide'!B91</f>
        <v>0</v>
      </c>
      <c r="C88">
        <f>'Main - Statewide'!C91</f>
        <v>0</v>
      </c>
      <c r="D88" t="str">
        <f>'Main - Statewide'!D91</f>
        <v/>
      </c>
      <c r="E88">
        <f>'Main - Statewide'!E91</f>
        <v>0</v>
      </c>
      <c r="F88">
        <f>'Main - Statewide'!F91</f>
        <v>0</v>
      </c>
      <c r="G88">
        <f>'Main - Statewide'!G91</f>
        <v>0</v>
      </c>
      <c r="H88" s="66">
        <f>IFERROR(ROUND('Main - Statewide'!H91,2),"")</f>
        <v>0</v>
      </c>
      <c r="I88">
        <f>'Main - Statewide'!I91</f>
        <v>0</v>
      </c>
      <c r="J88">
        <f>'Main - Statewide'!J91</f>
        <v>0</v>
      </c>
      <c r="K88" t="str">
        <f>'Main - Statewide'!K91</f>
        <v/>
      </c>
      <c r="L88" t="str">
        <f>'Main - Statewide'!L91</f>
        <v/>
      </c>
      <c r="M88" t="str">
        <f>'Main - Statewide'!M91</f>
        <v/>
      </c>
      <c r="N88" t="str">
        <f>'Main - Statewide'!N91</f>
        <v/>
      </c>
      <c r="O88" t="str">
        <f>'Main - Statewide'!O91</f>
        <v/>
      </c>
      <c r="P88" t="str">
        <f>'Main - Statewide'!P91</f>
        <v/>
      </c>
      <c r="Q88" t="str">
        <f>'Main - Statewide'!Q91</f>
        <v/>
      </c>
      <c r="R88" t="str">
        <f>'Main - Statewide'!R91</f>
        <v/>
      </c>
    </row>
    <row r="89" spans="1:18" x14ac:dyDescent="0.25">
      <c r="A89" t="str">
        <f>'Main - Statewide'!A92</f>
        <v>11</v>
      </c>
      <c r="B89">
        <f>'Main - Statewide'!B92</f>
        <v>1</v>
      </c>
      <c r="C89" t="str">
        <f>'Main - Statewide'!C92</f>
        <v>0000</v>
      </c>
      <c r="D89" t="str">
        <f>'Main - Statewide'!D92</f>
        <v>CLAY COUNTY</v>
      </c>
      <c r="E89">
        <f>'Main - Statewide'!E92</f>
        <v>0</v>
      </c>
      <c r="F89">
        <f>'Main - Statewide'!F92</f>
        <v>15080</v>
      </c>
      <c r="G89">
        <f>'Main - Statewide'!G92</f>
        <v>0.5697876520819164</v>
      </c>
      <c r="H89" s="66">
        <f>IFERROR(ROUND('Main - Statewide'!H92,2),"")</f>
        <v>86362.17</v>
      </c>
      <c r="I89">
        <f>'Main - Statewide'!I92</f>
        <v>0</v>
      </c>
      <c r="J89">
        <f>'Main - Statewide'!J92</f>
        <v>0</v>
      </c>
      <c r="K89">
        <f>'Main - Statewide'!K92</f>
        <v>51012.160000000003</v>
      </c>
      <c r="L89">
        <f>'Main - Statewide'!L92</f>
        <v>0</v>
      </c>
      <c r="M89">
        <f>'Main - Statewide'!M92</f>
        <v>0</v>
      </c>
      <c r="N89">
        <f>'Main - Statewide'!N92</f>
        <v>0</v>
      </c>
      <c r="O89">
        <f>'Main - Statewide'!O92</f>
        <v>0</v>
      </c>
      <c r="P89">
        <f>'Main - Statewide'!P92</f>
        <v>0</v>
      </c>
      <c r="Q89">
        <f>'Main - Statewide'!Q92</f>
        <v>51012.160000000003</v>
      </c>
      <c r="R89">
        <f>'Main - Statewide'!R92</f>
        <v>35350.009999999995</v>
      </c>
    </row>
    <row r="90" spans="1:18" x14ac:dyDescent="0.25">
      <c r="A90" t="str">
        <f>'Main - Statewide'!A93</f>
        <v>11</v>
      </c>
      <c r="B90">
        <f>'Main - Statewide'!B93</f>
        <v>3</v>
      </c>
      <c r="C90" t="str">
        <f>'Main - Statewide'!C93</f>
        <v>0410</v>
      </c>
      <c r="D90" t="str">
        <f>'Main - Statewide'!D93</f>
        <v>BRAZIL CIVIL CITY</v>
      </c>
      <c r="E90">
        <f>'Main - Statewide'!E93</f>
        <v>0</v>
      </c>
      <c r="F90">
        <f>'Main - Statewide'!F93</f>
        <v>8181</v>
      </c>
      <c r="G90">
        <f>'Main - Statewide'!G93</f>
        <v>0.30911357968714576</v>
      </c>
      <c r="H90" s="66">
        <f>IFERROR(ROUND('Main - Statewide'!H93,2),"")</f>
        <v>46852.05</v>
      </c>
      <c r="I90">
        <f>'Main - Statewide'!I93</f>
        <v>0</v>
      </c>
      <c r="J90">
        <f>'Main - Statewide'!J93</f>
        <v>0</v>
      </c>
      <c r="K90">
        <f>'Main - Statewide'!K93</f>
        <v>27674.44</v>
      </c>
      <c r="L90">
        <f>'Main - Statewide'!L93</f>
        <v>0</v>
      </c>
      <c r="M90">
        <f>'Main - Statewide'!M93</f>
        <v>0</v>
      </c>
      <c r="N90">
        <f>'Main - Statewide'!N93</f>
        <v>0</v>
      </c>
      <c r="O90">
        <f>'Main - Statewide'!O93</f>
        <v>0</v>
      </c>
      <c r="P90">
        <f>'Main - Statewide'!P93</f>
        <v>0</v>
      </c>
      <c r="Q90">
        <f>'Main - Statewide'!Q93</f>
        <v>27674.44</v>
      </c>
      <c r="R90">
        <f>'Main - Statewide'!R93</f>
        <v>19177.610000000004</v>
      </c>
    </row>
    <row r="91" spans="1:18" x14ac:dyDescent="0.25">
      <c r="A91" t="str">
        <f>'Main - Statewide'!A94</f>
        <v>11</v>
      </c>
      <c r="B91">
        <f>'Main - Statewide'!B94</f>
        <v>3</v>
      </c>
      <c r="C91" t="str">
        <f>'Main - Statewide'!C94</f>
        <v>0553</v>
      </c>
      <c r="D91" t="str">
        <f>'Main - Statewide'!D94</f>
        <v>CARBON CIVIL TOWN</v>
      </c>
      <c r="E91">
        <f>'Main - Statewide'!E94</f>
        <v>0</v>
      </c>
      <c r="F91">
        <f>'Main - Statewide'!F94</f>
        <v>263</v>
      </c>
      <c r="G91">
        <f>'Main - Statewide'!G94</f>
        <v>9.9372780170785165E-3</v>
      </c>
      <c r="H91" s="66">
        <f>IFERROR(ROUND('Main - Statewide'!H94,2),"")</f>
        <v>1506.18</v>
      </c>
      <c r="I91">
        <f>'Main - Statewide'!I94</f>
        <v>0</v>
      </c>
      <c r="J91">
        <f>'Main - Statewide'!J94</f>
        <v>0</v>
      </c>
      <c r="K91">
        <f>'Main - Statewide'!K94</f>
        <v>889.67</v>
      </c>
      <c r="L91">
        <f>'Main - Statewide'!L94</f>
        <v>0</v>
      </c>
      <c r="M91">
        <f>'Main - Statewide'!M94</f>
        <v>0</v>
      </c>
      <c r="N91">
        <f>'Main - Statewide'!N94</f>
        <v>0</v>
      </c>
      <c r="O91">
        <f>'Main - Statewide'!O94</f>
        <v>0</v>
      </c>
      <c r="P91">
        <f>'Main - Statewide'!P94</f>
        <v>0</v>
      </c>
      <c r="Q91">
        <f>'Main - Statewide'!Q94</f>
        <v>889.67</v>
      </c>
      <c r="R91">
        <f>'Main - Statewide'!R94</f>
        <v>616.5100000000001</v>
      </c>
    </row>
    <row r="92" spans="1:18" x14ac:dyDescent="0.25">
      <c r="A92" t="str">
        <f>'Main - Statewide'!A95</f>
        <v>11</v>
      </c>
      <c r="B92">
        <f>'Main - Statewide'!B95</f>
        <v>3</v>
      </c>
      <c r="C92" t="str">
        <f>'Main - Statewide'!C95</f>
        <v>0554</v>
      </c>
      <c r="D92" t="str">
        <f>'Main - Statewide'!D95</f>
        <v>CENTER POINT CIVIL TOWN</v>
      </c>
      <c r="E92">
        <f>'Main - Statewide'!E95</f>
        <v>0</v>
      </c>
      <c r="F92">
        <f>'Main - Statewide'!F95</f>
        <v>213</v>
      </c>
      <c r="G92">
        <f>'Main - Statewide'!G95</f>
        <v>8.0480616640217634E-3</v>
      </c>
      <c r="H92" s="66">
        <f>IFERROR(ROUND('Main - Statewide'!H95,2),"")</f>
        <v>1219.8399999999999</v>
      </c>
      <c r="I92">
        <f>'Main - Statewide'!I95</f>
        <v>0</v>
      </c>
      <c r="J92">
        <f>'Main - Statewide'!J95</f>
        <v>0</v>
      </c>
      <c r="K92">
        <f>'Main - Statewide'!K95</f>
        <v>720.53</v>
      </c>
      <c r="L92">
        <f>'Main - Statewide'!L95</f>
        <v>0</v>
      </c>
      <c r="M92">
        <f>'Main - Statewide'!M95</f>
        <v>0</v>
      </c>
      <c r="N92">
        <f>'Main - Statewide'!N95</f>
        <v>0</v>
      </c>
      <c r="O92">
        <f>'Main - Statewide'!O95</f>
        <v>0</v>
      </c>
      <c r="P92">
        <f>'Main - Statewide'!P95</f>
        <v>0</v>
      </c>
      <c r="Q92">
        <f>'Main - Statewide'!Q95</f>
        <v>720.53</v>
      </c>
      <c r="R92">
        <f>'Main - Statewide'!R95</f>
        <v>499.30999999999995</v>
      </c>
    </row>
    <row r="93" spans="1:18" x14ac:dyDescent="0.25">
      <c r="A93" t="str">
        <f>'Main - Statewide'!A96</f>
        <v>11</v>
      </c>
      <c r="B93">
        <f>'Main - Statewide'!B96</f>
        <v>3</v>
      </c>
      <c r="C93" t="str">
        <f>'Main - Statewide'!C96</f>
        <v>0555</v>
      </c>
      <c r="D93" t="str">
        <f>'Main - Statewide'!D96</f>
        <v>CLAY CITY CIVIL TOWN</v>
      </c>
      <c r="E93">
        <f>'Main - Statewide'!E96</f>
        <v>0</v>
      </c>
      <c r="F93">
        <f>'Main - Statewide'!F96</f>
        <v>878</v>
      </c>
      <c r="G93">
        <f>'Main - Statewide'!G96</f>
        <v>3.3174639159676569E-2</v>
      </c>
      <c r="H93" s="66">
        <f>IFERROR(ROUND('Main - Statewide'!H96,2),"")</f>
        <v>5028.25</v>
      </c>
      <c r="I93">
        <f>'Main - Statewide'!I96</f>
        <v>0</v>
      </c>
      <c r="J93">
        <f>'Main - Statewide'!J96</f>
        <v>0</v>
      </c>
      <c r="K93">
        <f>'Main - Statewide'!K96</f>
        <v>2970.07</v>
      </c>
      <c r="L93">
        <f>'Main - Statewide'!L96</f>
        <v>0</v>
      </c>
      <c r="M93">
        <f>'Main - Statewide'!M96</f>
        <v>0</v>
      </c>
      <c r="N93">
        <f>'Main - Statewide'!N96</f>
        <v>0</v>
      </c>
      <c r="O93">
        <f>'Main - Statewide'!O96</f>
        <v>0</v>
      </c>
      <c r="P93">
        <f>'Main - Statewide'!P96</f>
        <v>0</v>
      </c>
      <c r="Q93">
        <f>'Main - Statewide'!Q96</f>
        <v>2970.07</v>
      </c>
      <c r="R93">
        <f>'Main - Statewide'!R96</f>
        <v>2058.1799999999998</v>
      </c>
    </row>
    <row r="94" spans="1:18" x14ac:dyDescent="0.25">
      <c r="A94" t="str">
        <f>'Main - Statewide'!A97</f>
        <v>11</v>
      </c>
      <c r="B94">
        <f>'Main - Statewide'!B97</f>
        <v>3</v>
      </c>
      <c r="C94" t="str">
        <f>'Main - Statewide'!C97</f>
        <v>0558</v>
      </c>
      <c r="D94" t="str">
        <f>'Main - Statewide'!D97</f>
        <v>HARMONY CIVIL TOWN</v>
      </c>
      <c r="E94">
        <f>'Main - Statewide'!E97</f>
        <v>0</v>
      </c>
      <c r="F94">
        <f>'Main - Statewide'!F97</f>
        <v>677</v>
      </c>
      <c r="G94">
        <f>'Main - Statewide'!G97</f>
        <v>2.5579989420388423E-2</v>
      </c>
      <c r="H94" s="66">
        <f>IFERROR(ROUND('Main - Statewide'!H97,2),"")</f>
        <v>3877.13</v>
      </c>
      <c r="I94">
        <f>'Main - Statewide'!I97</f>
        <v>0</v>
      </c>
      <c r="J94">
        <f>'Main - Statewide'!J97</f>
        <v>0</v>
      </c>
      <c r="K94">
        <f>'Main - Statewide'!K97</f>
        <v>2290.13</v>
      </c>
      <c r="L94">
        <f>'Main - Statewide'!L97</f>
        <v>0</v>
      </c>
      <c r="M94">
        <f>'Main - Statewide'!M97</f>
        <v>0</v>
      </c>
      <c r="N94">
        <f>'Main - Statewide'!N97</f>
        <v>0</v>
      </c>
      <c r="O94">
        <f>'Main - Statewide'!O97</f>
        <v>0</v>
      </c>
      <c r="P94">
        <f>'Main - Statewide'!P97</f>
        <v>0</v>
      </c>
      <c r="Q94">
        <f>'Main - Statewide'!Q97</f>
        <v>2290.13</v>
      </c>
      <c r="R94">
        <f>'Main - Statewide'!R97</f>
        <v>1587</v>
      </c>
    </row>
    <row r="95" spans="1:18" x14ac:dyDescent="0.25">
      <c r="A95" t="str">
        <f>'Main - Statewide'!A98</f>
        <v>11</v>
      </c>
      <c r="B95">
        <f>'Main - Statewide'!B98</f>
        <v>3</v>
      </c>
      <c r="C95" t="str">
        <f>'Main - Statewide'!C98</f>
        <v>0556</v>
      </c>
      <c r="D95" t="str">
        <f>'Main - Statewide'!D98</f>
        <v>KNIGHTSVILLE CIVIL TOWN</v>
      </c>
      <c r="E95">
        <f>'Main - Statewide'!E98</f>
        <v>0</v>
      </c>
      <c r="F95">
        <f>'Main - Statewide'!F98</f>
        <v>702</v>
      </c>
      <c r="G95">
        <f>'Main - Statewide'!G98</f>
        <v>2.6524597596916798E-2</v>
      </c>
      <c r="H95" s="66">
        <f>IFERROR(ROUND('Main - Statewide'!H98,2),"")</f>
        <v>4020.31</v>
      </c>
      <c r="I95">
        <f>'Main - Statewide'!I98</f>
        <v>0</v>
      </c>
      <c r="J95">
        <f>'Main - Statewide'!J98</f>
        <v>0</v>
      </c>
      <c r="K95">
        <f>'Main - Statewide'!K98</f>
        <v>2374.6999999999998</v>
      </c>
      <c r="L95">
        <f>'Main - Statewide'!L98</f>
        <v>0</v>
      </c>
      <c r="M95">
        <f>'Main - Statewide'!M98</f>
        <v>0</v>
      </c>
      <c r="N95">
        <f>'Main - Statewide'!N98</f>
        <v>0</v>
      </c>
      <c r="O95">
        <f>'Main - Statewide'!O98</f>
        <v>0</v>
      </c>
      <c r="P95">
        <f>'Main - Statewide'!P98</f>
        <v>0</v>
      </c>
      <c r="Q95">
        <f>'Main - Statewide'!Q98</f>
        <v>2374.6999999999998</v>
      </c>
      <c r="R95">
        <f>'Main - Statewide'!R98</f>
        <v>1645.6100000000001</v>
      </c>
    </row>
    <row r="96" spans="1:18" x14ac:dyDescent="0.25">
      <c r="A96" t="str">
        <f>'Main - Statewide'!A99</f>
        <v>11</v>
      </c>
      <c r="B96">
        <f>'Main - Statewide'!B99</f>
        <v>3</v>
      </c>
      <c r="C96" t="str">
        <f>'Main - Statewide'!C99</f>
        <v>0557</v>
      </c>
      <c r="D96" t="str">
        <f>'Main - Statewide'!D99</f>
        <v>STAUNTON CIVIL TOWN</v>
      </c>
      <c r="E96">
        <f>'Main - Statewide'!E99</f>
        <v>0</v>
      </c>
      <c r="F96">
        <f>'Main - Statewide'!F99</f>
        <v>472</v>
      </c>
      <c r="G96">
        <f>'Main - Statewide'!G99</f>
        <v>1.783420237285574E-2</v>
      </c>
      <c r="H96" s="66">
        <f>IFERROR(ROUND('Main - Statewide'!H99,2),"")</f>
        <v>2703.11</v>
      </c>
      <c r="I96">
        <f>'Main - Statewide'!I99</f>
        <v>0</v>
      </c>
      <c r="J96">
        <f>'Main - Statewide'!J99</f>
        <v>0</v>
      </c>
      <c r="K96">
        <f>'Main - Statewide'!K99</f>
        <v>1596.67</v>
      </c>
      <c r="L96">
        <f>'Main - Statewide'!L99</f>
        <v>0</v>
      </c>
      <c r="M96">
        <f>'Main - Statewide'!M99</f>
        <v>0</v>
      </c>
      <c r="N96">
        <f>'Main - Statewide'!N99</f>
        <v>0</v>
      </c>
      <c r="O96">
        <f>'Main - Statewide'!O99</f>
        <v>0</v>
      </c>
      <c r="P96">
        <f>'Main - Statewide'!P99</f>
        <v>0</v>
      </c>
      <c r="Q96">
        <f>'Main - Statewide'!Q99</f>
        <v>1596.67</v>
      </c>
      <c r="R96">
        <f>'Main - Statewide'!R99</f>
        <v>1106.44</v>
      </c>
    </row>
    <row r="97" spans="1:18" x14ac:dyDescent="0.25">
      <c r="A97">
        <f>'Main - Statewide'!A100</f>
        <v>0</v>
      </c>
      <c r="B97">
        <f>'Main - Statewide'!B100</f>
        <v>0</v>
      </c>
      <c r="C97">
        <f>'Main - Statewide'!C100</f>
        <v>0</v>
      </c>
      <c r="D97" t="str">
        <f>'Main - Statewide'!D100</f>
        <v>COUNTY DISTRIBUTION AMOUNT</v>
      </c>
      <c r="E97">
        <f>'Main - Statewide'!E100</f>
        <v>0</v>
      </c>
      <c r="F97">
        <f>'Main - Statewide'!F100</f>
        <v>26466</v>
      </c>
      <c r="G97">
        <f>'Main - Statewide'!G100</f>
        <v>0.99999999999999989</v>
      </c>
      <c r="H97" s="66">
        <f>IFERROR(ROUND('Main - Statewide'!H100,2),"")</f>
        <v>151569.04</v>
      </c>
      <c r="I97">
        <f>'Main - Statewide'!I100</f>
        <v>0</v>
      </c>
      <c r="J97">
        <f>'Main - Statewide'!J100</f>
        <v>0</v>
      </c>
      <c r="K97">
        <f>'Main - Statewide'!K100</f>
        <v>89528.37</v>
      </c>
      <c r="L97">
        <f>'Main - Statewide'!L100</f>
        <v>0</v>
      </c>
      <c r="M97">
        <f>'Main - Statewide'!M100</f>
        <v>0</v>
      </c>
      <c r="N97">
        <f>'Main - Statewide'!N100</f>
        <v>0</v>
      </c>
      <c r="O97">
        <f>'Main - Statewide'!O100</f>
        <v>0</v>
      </c>
      <c r="P97">
        <f>'Main - Statewide'!P100</f>
        <v>0</v>
      </c>
      <c r="Q97">
        <f>'Main - Statewide'!Q100</f>
        <v>89528.37</v>
      </c>
      <c r="R97">
        <f>'Main - Statewide'!R100</f>
        <v>62040.669999999984</v>
      </c>
    </row>
    <row r="98" spans="1:18" x14ac:dyDescent="0.25">
      <c r="A98" t="str">
        <f>'Main - Statewide'!A101</f>
        <v/>
      </c>
      <c r="B98">
        <f>'Main - Statewide'!B101</f>
        <v>0</v>
      </c>
      <c r="C98">
        <f>'Main - Statewide'!C101</f>
        <v>0</v>
      </c>
      <c r="D98">
        <f>'Main - Statewide'!D101</f>
        <v>0</v>
      </c>
      <c r="E98">
        <f>'Main - Statewide'!E101</f>
        <v>0</v>
      </c>
      <c r="F98">
        <f>'Main - Statewide'!F101</f>
        <v>0</v>
      </c>
      <c r="G98">
        <f>'Main - Statewide'!G101</f>
        <v>0</v>
      </c>
      <c r="H98" s="66">
        <f>IFERROR(ROUND('Main - Statewide'!H101,2),"")</f>
        <v>0</v>
      </c>
      <c r="I98">
        <f>'Main - Statewide'!I101</f>
        <v>0</v>
      </c>
      <c r="J98">
        <f>'Main - Statewide'!J101</f>
        <v>0</v>
      </c>
      <c r="K98" t="str">
        <f>'Main - Statewide'!K101</f>
        <v/>
      </c>
      <c r="L98" t="str">
        <f>'Main - Statewide'!L101</f>
        <v/>
      </c>
      <c r="M98" t="str">
        <f>'Main - Statewide'!M101</f>
        <v/>
      </c>
      <c r="N98" t="str">
        <f>'Main - Statewide'!N101</f>
        <v/>
      </c>
      <c r="O98" t="str">
        <f>'Main - Statewide'!O101</f>
        <v/>
      </c>
      <c r="P98" t="str">
        <f>'Main - Statewide'!P101</f>
        <v/>
      </c>
      <c r="Q98" t="str">
        <f>'Main - Statewide'!Q101</f>
        <v/>
      </c>
      <c r="R98" t="str">
        <f>'Main - Statewide'!R101</f>
        <v/>
      </c>
    </row>
    <row r="99" spans="1:18" x14ac:dyDescent="0.25">
      <c r="A99" t="str">
        <f>'Main - Statewide'!A102</f>
        <v>12</v>
      </c>
      <c r="B99">
        <f>'Main - Statewide'!B102</f>
        <v>1</v>
      </c>
      <c r="C99" t="str">
        <f>'Main - Statewide'!C102</f>
        <v>0000</v>
      </c>
      <c r="D99" t="str">
        <f>'Main - Statewide'!D102</f>
        <v>CLINTON COUNTY</v>
      </c>
      <c r="E99">
        <f>'Main - Statewide'!E102</f>
        <v>0</v>
      </c>
      <c r="F99">
        <f>'Main - Statewide'!F102</f>
        <v>11883</v>
      </c>
      <c r="G99">
        <f>'Main - Statewide'!G102</f>
        <v>0.35802952696595358</v>
      </c>
      <c r="H99" s="66">
        <f>IFERROR(ROUND('Main - Statewide'!H102,2),"")</f>
        <v>68053.16</v>
      </c>
      <c r="I99">
        <f>'Main - Statewide'!I102</f>
        <v>0</v>
      </c>
      <c r="J99">
        <f>'Main - Statewide'!J102</f>
        <v>0</v>
      </c>
      <c r="K99">
        <f>'Main - Statewide'!K102</f>
        <v>40197.449999999997</v>
      </c>
      <c r="L99">
        <f>'Main - Statewide'!L102</f>
        <v>0</v>
      </c>
      <c r="M99">
        <f>'Main - Statewide'!M102</f>
        <v>0</v>
      </c>
      <c r="N99">
        <f>'Main - Statewide'!N102</f>
        <v>0</v>
      </c>
      <c r="O99">
        <f>'Main - Statewide'!O102</f>
        <v>0</v>
      </c>
      <c r="P99">
        <f>'Main - Statewide'!P102</f>
        <v>0</v>
      </c>
      <c r="Q99">
        <f>'Main - Statewide'!Q102</f>
        <v>40197.449999999997</v>
      </c>
      <c r="R99">
        <f>'Main - Statewide'!R102</f>
        <v>27855.710000000006</v>
      </c>
    </row>
    <row r="100" spans="1:18" x14ac:dyDescent="0.25">
      <c r="A100" t="str">
        <f>'Main - Statewide'!A103</f>
        <v>12</v>
      </c>
      <c r="B100">
        <f>'Main - Statewide'!B103</f>
        <v>3</v>
      </c>
      <c r="C100" t="str">
        <f>'Main - Statewide'!C103</f>
        <v>0559</v>
      </c>
      <c r="D100" t="str">
        <f>'Main - Statewide'!D103</f>
        <v>COLFAX CIVIL TOWN</v>
      </c>
      <c r="E100">
        <f>'Main - Statewide'!E103</f>
        <v>0</v>
      </c>
      <c r="F100">
        <f>'Main - Statewide'!F103</f>
        <v>702</v>
      </c>
      <c r="G100">
        <f>'Main - Statewide'!G103</f>
        <v>2.1150949081048507E-2</v>
      </c>
      <c r="H100" s="66">
        <f>IFERROR(ROUND('Main - Statewide'!H103,2),"")</f>
        <v>4020.31</v>
      </c>
      <c r="I100">
        <f>'Main - Statewide'!I103</f>
        <v>0</v>
      </c>
      <c r="J100">
        <f>'Main - Statewide'!J103</f>
        <v>0</v>
      </c>
      <c r="K100">
        <f>'Main - Statewide'!K103</f>
        <v>2374.6999999999998</v>
      </c>
      <c r="L100">
        <f>'Main - Statewide'!L103</f>
        <v>0</v>
      </c>
      <c r="M100">
        <f>'Main - Statewide'!M103</f>
        <v>0</v>
      </c>
      <c r="N100">
        <f>'Main - Statewide'!N103</f>
        <v>0</v>
      </c>
      <c r="O100">
        <f>'Main - Statewide'!O103</f>
        <v>0</v>
      </c>
      <c r="P100">
        <f>'Main - Statewide'!P103</f>
        <v>0</v>
      </c>
      <c r="Q100">
        <f>'Main - Statewide'!Q103</f>
        <v>2374.6999999999998</v>
      </c>
      <c r="R100">
        <f>'Main - Statewide'!R103</f>
        <v>1645.6100000000001</v>
      </c>
    </row>
    <row r="101" spans="1:18" x14ac:dyDescent="0.25">
      <c r="A101" t="str">
        <f>'Main - Statewide'!A104</f>
        <v>12</v>
      </c>
      <c r="B101">
        <f>'Main - Statewide'!B104</f>
        <v>3</v>
      </c>
      <c r="C101" t="str">
        <f>'Main - Statewide'!C104</f>
        <v>0309</v>
      </c>
      <c r="D101" t="str">
        <f>'Main - Statewide'!D104</f>
        <v>FRANKFORT CIVIL CITY</v>
      </c>
      <c r="E101">
        <f>'Main - Statewide'!E104</f>
        <v>0</v>
      </c>
      <c r="F101">
        <f>'Main - Statewide'!F104</f>
        <v>16715</v>
      </c>
      <c r="G101">
        <f>'Main - Statewide'!G104</f>
        <v>0.50361554685146126</v>
      </c>
      <c r="H101" s="66">
        <f>IFERROR(ROUND('Main - Statewide'!H104,2),"")</f>
        <v>95725.71</v>
      </c>
      <c r="I101">
        <f>'Main - Statewide'!I104</f>
        <v>0</v>
      </c>
      <c r="J101">
        <f>'Main - Statewide'!J104</f>
        <v>0</v>
      </c>
      <c r="K101">
        <f>'Main - Statewide'!K104</f>
        <v>56542.99</v>
      </c>
      <c r="L101">
        <f>'Main - Statewide'!L104</f>
        <v>0</v>
      </c>
      <c r="M101">
        <f>'Main - Statewide'!M104</f>
        <v>0</v>
      </c>
      <c r="N101">
        <f>'Main - Statewide'!N104</f>
        <v>0</v>
      </c>
      <c r="O101">
        <f>'Main - Statewide'!O104</f>
        <v>0</v>
      </c>
      <c r="P101">
        <f>'Main - Statewide'!P104</f>
        <v>0</v>
      </c>
      <c r="Q101">
        <f>'Main - Statewide'!Q104</f>
        <v>56542.99</v>
      </c>
      <c r="R101">
        <f>'Main - Statewide'!R104</f>
        <v>39182.720000000008</v>
      </c>
    </row>
    <row r="102" spans="1:18" x14ac:dyDescent="0.25">
      <c r="A102" t="str">
        <f>'Main - Statewide'!A105</f>
        <v>12</v>
      </c>
      <c r="B102">
        <f>'Main - Statewide'!B105</f>
        <v>3</v>
      </c>
      <c r="C102" t="str">
        <f>'Main - Statewide'!C105</f>
        <v>0560</v>
      </c>
      <c r="D102" t="str">
        <f>'Main - Statewide'!D105</f>
        <v>KIRKLIN CIVIL TOWN</v>
      </c>
      <c r="E102">
        <f>'Main - Statewide'!E105</f>
        <v>0</v>
      </c>
      <c r="F102">
        <f>'Main - Statewide'!F105</f>
        <v>710</v>
      </c>
      <c r="G102">
        <f>'Main - Statewide'!G105</f>
        <v>2.1391985537812595E-2</v>
      </c>
      <c r="H102" s="66">
        <f>IFERROR(ROUND('Main - Statewide'!H105,2),"")</f>
        <v>4066.12</v>
      </c>
      <c r="I102">
        <f>'Main - Statewide'!I105</f>
        <v>0</v>
      </c>
      <c r="J102">
        <f>'Main - Statewide'!J105</f>
        <v>0</v>
      </c>
      <c r="K102">
        <f>'Main - Statewide'!K105</f>
        <v>2401.77</v>
      </c>
      <c r="L102">
        <f>'Main - Statewide'!L105</f>
        <v>0</v>
      </c>
      <c r="M102">
        <f>'Main - Statewide'!M105</f>
        <v>0</v>
      </c>
      <c r="N102">
        <f>'Main - Statewide'!N105</f>
        <v>0</v>
      </c>
      <c r="O102">
        <f>'Main - Statewide'!O105</f>
        <v>0</v>
      </c>
      <c r="P102">
        <f>'Main - Statewide'!P105</f>
        <v>0</v>
      </c>
      <c r="Q102">
        <f>'Main - Statewide'!Q105</f>
        <v>2401.77</v>
      </c>
      <c r="R102">
        <f>'Main - Statewide'!R105</f>
        <v>1664.35</v>
      </c>
    </row>
    <row r="103" spans="1:18" x14ac:dyDescent="0.25">
      <c r="A103" t="str">
        <f>'Main - Statewide'!A106</f>
        <v>12</v>
      </c>
      <c r="B103">
        <f>'Main - Statewide'!B106</f>
        <v>3</v>
      </c>
      <c r="C103" t="str">
        <f>'Main - Statewide'!C106</f>
        <v>0561</v>
      </c>
      <c r="D103" t="str">
        <f>'Main - Statewide'!D106</f>
        <v>MICHIGANTOWN CIVIL TOWN</v>
      </c>
      <c r="E103">
        <f>'Main - Statewide'!E106</f>
        <v>0</v>
      </c>
      <c r="F103">
        <f>'Main - Statewide'!F106</f>
        <v>441</v>
      </c>
      <c r="G103">
        <f>'Main - Statewide'!G106</f>
        <v>1.3287134679120217E-2</v>
      </c>
      <c r="H103" s="66">
        <f>IFERROR(ROUND('Main - Statewide'!H106,2),"")</f>
        <v>2525.58</v>
      </c>
      <c r="I103">
        <f>'Main - Statewide'!I106</f>
        <v>0</v>
      </c>
      <c r="J103">
        <f>'Main - Statewide'!J106</f>
        <v>0</v>
      </c>
      <c r="K103">
        <f>'Main - Statewide'!K106</f>
        <v>1491.8</v>
      </c>
      <c r="L103">
        <f>'Main - Statewide'!L106</f>
        <v>0</v>
      </c>
      <c r="M103">
        <f>'Main - Statewide'!M106</f>
        <v>0</v>
      </c>
      <c r="N103">
        <f>'Main - Statewide'!N106</f>
        <v>0</v>
      </c>
      <c r="O103">
        <f>'Main - Statewide'!O106</f>
        <v>0</v>
      </c>
      <c r="P103">
        <f>'Main - Statewide'!P106</f>
        <v>0</v>
      </c>
      <c r="Q103">
        <f>'Main - Statewide'!Q106</f>
        <v>1491.8</v>
      </c>
      <c r="R103">
        <f>'Main - Statewide'!R106</f>
        <v>1033.78</v>
      </c>
    </row>
    <row r="104" spans="1:18" x14ac:dyDescent="0.25">
      <c r="A104" t="str">
        <f>'Main - Statewide'!A107</f>
        <v>12</v>
      </c>
      <c r="B104">
        <f>'Main - Statewide'!B107</f>
        <v>3</v>
      </c>
      <c r="C104" t="str">
        <f>'Main - Statewide'!C107</f>
        <v>0562</v>
      </c>
      <c r="D104" t="str">
        <f>'Main - Statewide'!D107</f>
        <v>MULBERRY CIVIL TOWN</v>
      </c>
      <c r="E104">
        <f>'Main - Statewide'!E107</f>
        <v>0</v>
      </c>
      <c r="F104">
        <f>'Main - Statewide'!F107</f>
        <v>1231</v>
      </c>
      <c r="G104">
        <f>'Main - Statewide'!G107</f>
        <v>3.7089484784573669E-2</v>
      </c>
      <c r="H104" s="66">
        <f>IFERROR(ROUND('Main - Statewide'!H107,2),"")</f>
        <v>7049.86</v>
      </c>
      <c r="I104">
        <f>'Main - Statewide'!I107</f>
        <v>0</v>
      </c>
      <c r="J104">
        <f>'Main - Statewide'!J107</f>
        <v>0</v>
      </c>
      <c r="K104">
        <f>'Main - Statewide'!K107</f>
        <v>4164.1899999999996</v>
      </c>
      <c r="L104">
        <f>'Main - Statewide'!L107</f>
        <v>0</v>
      </c>
      <c r="M104">
        <f>'Main - Statewide'!M107</f>
        <v>0</v>
      </c>
      <c r="N104">
        <f>'Main - Statewide'!N107</f>
        <v>0</v>
      </c>
      <c r="O104">
        <f>'Main - Statewide'!O107</f>
        <v>0</v>
      </c>
      <c r="P104">
        <f>'Main - Statewide'!P107</f>
        <v>0</v>
      </c>
      <c r="Q104">
        <f>'Main - Statewide'!Q107</f>
        <v>4164.1899999999996</v>
      </c>
      <c r="R104">
        <f>'Main - Statewide'!R107</f>
        <v>2885.67</v>
      </c>
    </row>
    <row r="105" spans="1:18" x14ac:dyDescent="0.25">
      <c r="A105" t="str">
        <f>'Main - Statewide'!A108</f>
        <v>12</v>
      </c>
      <c r="B105">
        <f>'Main - Statewide'!B108</f>
        <v>3</v>
      </c>
      <c r="C105" t="str">
        <f>'Main - Statewide'!C108</f>
        <v>0563</v>
      </c>
      <c r="D105" t="str">
        <f>'Main - Statewide'!D108</f>
        <v>ROSSVILLE CIVIL TOWN</v>
      </c>
      <c r="E105">
        <f>'Main - Statewide'!E108</f>
        <v>0</v>
      </c>
      <c r="F105">
        <f>'Main - Statewide'!F108</f>
        <v>1508</v>
      </c>
      <c r="G105">
        <f>'Main - Statewide'!G108</f>
        <v>4.5435372100030132E-2</v>
      </c>
      <c r="H105" s="66">
        <f>IFERROR(ROUND('Main - Statewide'!H108,2),"")</f>
        <v>8636.2199999999993</v>
      </c>
      <c r="I105">
        <f>'Main - Statewide'!I108</f>
        <v>0</v>
      </c>
      <c r="J105">
        <f>'Main - Statewide'!J108</f>
        <v>0</v>
      </c>
      <c r="K105">
        <f>'Main - Statewide'!K108</f>
        <v>5101.22</v>
      </c>
      <c r="L105">
        <f>'Main - Statewide'!L108</f>
        <v>0</v>
      </c>
      <c r="M105">
        <f>'Main - Statewide'!M108</f>
        <v>0</v>
      </c>
      <c r="N105">
        <f>'Main - Statewide'!N108</f>
        <v>0</v>
      </c>
      <c r="O105">
        <f>'Main - Statewide'!O108</f>
        <v>0</v>
      </c>
      <c r="P105">
        <f>'Main - Statewide'!P108</f>
        <v>0</v>
      </c>
      <c r="Q105">
        <f>'Main - Statewide'!Q108</f>
        <v>5101.22</v>
      </c>
      <c r="R105">
        <f>'Main - Statewide'!R108</f>
        <v>3534.9999999999991</v>
      </c>
    </row>
    <row r="106" spans="1:18" x14ac:dyDescent="0.25">
      <c r="A106">
        <f>'Main - Statewide'!A109</f>
        <v>0</v>
      </c>
      <c r="B106">
        <f>'Main - Statewide'!B109</f>
        <v>0</v>
      </c>
      <c r="C106">
        <f>'Main - Statewide'!C109</f>
        <v>0</v>
      </c>
      <c r="D106" t="str">
        <f>'Main - Statewide'!D109</f>
        <v>COUNTY DISTRIBUTION AMOUNT</v>
      </c>
      <c r="E106">
        <f>'Main - Statewide'!E109</f>
        <v>0</v>
      </c>
      <c r="F106">
        <f>'Main - Statewide'!F109</f>
        <v>33190</v>
      </c>
      <c r="G106">
        <f>'Main - Statewide'!G109</f>
        <v>1</v>
      </c>
      <c r="H106" s="66">
        <f>IFERROR(ROUND('Main - Statewide'!H109,2),"")</f>
        <v>190076.96</v>
      </c>
      <c r="I106">
        <f>'Main - Statewide'!I109</f>
        <v>0</v>
      </c>
      <c r="J106">
        <f>'Main - Statewide'!J109</f>
        <v>0</v>
      </c>
      <c r="K106">
        <f>'Main - Statewide'!K109</f>
        <v>112274.11</v>
      </c>
      <c r="L106">
        <f>'Main - Statewide'!L109</f>
        <v>0</v>
      </c>
      <c r="M106">
        <f>'Main - Statewide'!M109</f>
        <v>0</v>
      </c>
      <c r="N106">
        <f>'Main - Statewide'!N109</f>
        <v>0</v>
      </c>
      <c r="O106">
        <f>'Main - Statewide'!O109</f>
        <v>0</v>
      </c>
      <c r="P106">
        <f>'Main - Statewide'!P109</f>
        <v>0</v>
      </c>
      <c r="Q106">
        <f>'Main - Statewide'!Q109</f>
        <v>112274.11</v>
      </c>
      <c r="R106">
        <f>'Main - Statewide'!R109</f>
        <v>77802.849999999962</v>
      </c>
    </row>
    <row r="107" spans="1:18" x14ac:dyDescent="0.25">
      <c r="A107" t="str">
        <f>'Main - Statewide'!A110</f>
        <v/>
      </c>
      <c r="B107">
        <f>'Main - Statewide'!B110</f>
        <v>0</v>
      </c>
      <c r="C107">
        <f>'Main - Statewide'!C110</f>
        <v>0</v>
      </c>
      <c r="D107" t="str">
        <f>'Main - Statewide'!D110</f>
        <v/>
      </c>
      <c r="E107">
        <f>'Main - Statewide'!E110</f>
        <v>0</v>
      </c>
      <c r="F107">
        <f>'Main - Statewide'!F110</f>
        <v>0</v>
      </c>
      <c r="G107">
        <f>'Main - Statewide'!G110</f>
        <v>0</v>
      </c>
      <c r="H107" s="66">
        <f>IFERROR(ROUND('Main - Statewide'!H110,2),"")</f>
        <v>0</v>
      </c>
      <c r="I107">
        <f>'Main - Statewide'!I110</f>
        <v>0</v>
      </c>
      <c r="J107">
        <f>'Main - Statewide'!J110</f>
        <v>0</v>
      </c>
      <c r="K107" t="str">
        <f>'Main - Statewide'!K110</f>
        <v/>
      </c>
      <c r="L107" t="str">
        <f>'Main - Statewide'!L110</f>
        <v/>
      </c>
      <c r="M107" t="str">
        <f>'Main - Statewide'!M110</f>
        <v/>
      </c>
      <c r="N107" t="str">
        <f>'Main - Statewide'!N110</f>
        <v/>
      </c>
      <c r="O107" t="str">
        <f>'Main - Statewide'!O110</f>
        <v/>
      </c>
      <c r="P107" t="str">
        <f>'Main - Statewide'!P110</f>
        <v/>
      </c>
      <c r="Q107" t="str">
        <f>'Main - Statewide'!Q110</f>
        <v/>
      </c>
      <c r="R107" t="str">
        <f>'Main - Statewide'!R110</f>
        <v/>
      </c>
    </row>
    <row r="108" spans="1:18" x14ac:dyDescent="0.25">
      <c r="A108" t="str">
        <f>'Main - Statewide'!A111</f>
        <v>13</v>
      </c>
      <c r="B108">
        <f>'Main - Statewide'!B111</f>
        <v>1</v>
      </c>
      <c r="C108" t="str">
        <f>'Main - Statewide'!C111</f>
        <v>0000</v>
      </c>
      <c r="D108" t="str">
        <f>'Main - Statewide'!D111</f>
        <v>CRAWFORD COUNTY</v>
      </c>
      <c r="E108">
        <f>'Main - Statewide'!E111</f>
        <v>0</v>
      </c>
      <c r="F108">
        <f>'Main - Statewide'!F111</f>
        <v>8283</v>
      </c>
      <c r="G108">
        <f>'Main - Statewide'!G111</f>
        <v>0.78690860725821776</v>
      </c>
      <c r="H108" s="66">
        <f>IFERROR(ROUND('Main - Statewide'!H111,2),"")</f>
        <v>47436.2</v>
      </c>
      <c r="I108">
        <f>'Main - Statewide'!I111</f>
        <v>0</v>
      </c>
      <c r="J108">
        <f>'Main - Statewide'!J111</f>
        <v>0</v>
      </c>
      <c r="K108">
        <f>'Main - Statewide'!K111</f>
        <v>28019.48</v>
      </c>
      <c r="L108">
        <f>'Main - Statewide'!L111</f>
        <v>0</v>
      </c>
      <c r="M108">
        <f>'Main - Statewide'!M111</f>
        <v>0</v>
      </c>
      <c r="N108">
        <f>'Main - Statewide'!N111</f>
        <v>0</v>
      </c>
      <c r="O108">
        <f>'Main - Statewide'!O111</f>
        <v>0</v>
      </c>
      <c r="P108">
        <f>'Main - Statewide'!P111</f>
        <v>0</v>
      </c>
      <c r="Q108">
        <f>'Main - Statewide'!Q111</f>
        <v>28019.48</v>
      </c>
      <c r="R108">
        <f>'Main - Statewide'!R111</f>
        <v>19416.719999999998</v>
      </c>
    </row>
    <row r="109" spans="1:18" x14ac:dyDescent="0.25">
      <c r="A109" t="str">
        <f>'Main - Statewide'!A112</f>
        <v>13</v>
      </c>
      <c r="B109">
        <f>'Main - Statewide'!B112</f>
        <v>3</v>
      </c>
      <c r="C109" t="str">
        <f>'Main - Statewide'!C112</f>
        <v>0564</v>
      </c>
      <c r="D109" t="str">
        <f>'Main - Statewide'!D112</f>
        <v>ALTON CIVIL TOWN</v>
      </c>
      <c r="E109">
        <f>'Main - Statewide'!E112</f>
        <v>0</v>
      </c>
      <c r="F109">
        <f>'Main - Statewide'!F112</f>
        <v>29</v>
      </c>
      <c r="G109">
        <f>'Main - Statewide'!G112</f>
        <v>2.7550826524795746E-3</v>
      </c>
      <c r="H109" s="66">
        <f>IFERROR(ROUND('Main - Statewide'!H112,2),"")</f>
        <v>166.08</v>
      </c>
      <c r="I109">
        <f>'Main - Statewide'!I112</f>
        <v>0</v>
      </c>
      <c r="J109">
        <f>'Main - Statewide'!J112</f>
        <v>0</v>
      </c>
      <c r="K109">
        <f>'Main - Statewide'!K112</f>
        <v>98.1</v>
      </c>
      <c r="L109">
        <f>'Main - Statewide'!L112</f>
        <v>0</v>
      </c>
      <c r="M109">
        <f>'Main - Statewide'!M112</f>
        <v>0</v>
      </c>
      <c r="N109">
        <f>'Main - Statewide'!N112</f>
        <v>0</v>
      </c>
      <c r="O109">
        <f>'Main - Statewide'!O112</f>
        <v>0</v>
      </c>
      <c r="P109">
        <f>'Main - Statewide'!P112</f>
        <v>0</v>
      </c>
      <c r="Q109">
        <f>'Main - Statewide'!Q112</f>
        <v>98.1</v>
      </c>
      <c r="R109">
        <f>'Main - Statewide'!R112</f>
        <v>67.980000000000018</v>
      </c>
    </row>
    <row r="110" spans="1:18" x14ac:dyDescent="0.25">
      <c r="A110" t="str">
        <f>'Main - Statewide'!A113</f>
        <v>13</v>
      </c>
      <c r="B110">
        <f>'Main - Statewide'!B113</f>
        <v>3</v>
      </c>
      <c r="C110" t="str">
        <f>'Main - Statewide'!C113</f>
        <v>0565</v>
      </c>
      <c r="D110" t="str">
        <f>'Main - Statewide'!D113</f>
        <v>ENGLISH CIVIL TOWN</v>
      </c>
      <c r="E110">
        <f>'Main - Statewide'!E113</f>
        <v>0</v>
      </c>
      <c r="F110">
        <f>'Main - Statewide'!F113</f>
        <v>685</v>
      </c>
      <c r="G110">
        <f>'Main - Statewide'!G113</f>
        <v>6.5076952308569261E-2</v>
      </c>
      <c r="H110" s="66">
        <f>IFERROR(ROUND('Main - Statewide'!H113,2),"")</f>
        <v>3922.95</v>
      </c>
      <c r="I110">
        <f>'Main - Statewide'!I113</f>
        <v>0</v>
      </c>
      <c r="J110">
        <f>'Main - Statewide'!J113</f>
        <v>0</v>
      </c>
      <c r="K110">
        <f>'Main - Statewide'!K113</f>
        <v>2317.1999999999998</v>
      </c>
      <c r="L110">
        <f>'Main - Statewide'!L113</f>
        <v>0</v>
      </c>
      <c r="M110">
        <f>'Main - Statewide'!M113</f>
        <v>0</v>
      </c>
      <c r="N110">
        <f>'Main - Statewide'!N113</f>
        <v>0</v>
      </c>
      <c r="O110">
        <f>'Main - Statewide'!O113</f>
        <v>0</v>
      </c>
      <c r="P110">
        <f>'Main - Statewide'!P113</f>
        <v>0</v>
      </c>
      <c r="Q110">
        <f>'Main - Statewide'!Q113</f>
        <v>2317.1999999999998</v>
      </c>
      <c r="R110">
        <f>'Main - Statewide'!R113</f>
        <v>1605.75</v>
      </c>
    </row>
    <row r="111" spans="1:18" x14ac:dyDescent="0.25">
      <c r="A111" t="str">
        <f>'Main - Statewide'!A114</f>
        <v>13</v>
      </c>
      <c r="B111">
        <f>'Main - Statewide'!B114</f>
        <v>3</v>
      </c>
      <c r="C111" t="str">
        <f>'Main - Statewide'!C114</f>
        <v>0566</v>
      </c>
      <c r="D111" t="str">
        <f>'Main - Statewide'!D114</f>
        <v>LEAVENWORTH CIVIL TOWN</v>
      </c>
      <c r="E111">
        <f>'Main - Statewide'!E114</f>
        <v>0</v>
      </c>
      <c r="F111">
        <f>'Main - Statewide'!F114</f>
        <v>289</v>
      </c>
      <c r="G111">
        <f>'Main - Statewide'!G114</f>
        <v>2.745582367471024E-2</v>
      </c>
      <c r="H111" s="66">
        <f>IFERROR(ROUND('Main - Statewide'!H114,2),"")</f>
        <v>1655.08</v>
      </c>
      <c r="I111">
        <f>'Main - Statewide'!I114</f>
        <v>0</v>
      </c>
      <c r="J111">
        <f>'Main - Statewide'!J114</f>
        <v>0</v>
      </c>
      <c r="K111">
        <f>'Main - Statewide'!K114</f>
        <v>977.62</v>
      </c>
      <c r="L111">
        <f>'Main - Statewide'!L114</f>
        <v>0</v>
      </c>
      <c r="M111">
        <f>'Main - Statewide'!M114</f>
        <v>0</v>
      </c>
      <c r="N111">
        <f>'Main - Statewide'!N114</f>
        <v>0</v>
      </c>
      <c r="O111">
        <f>'Main - Statewide'!O114</f>
        <v>0</v>
      </c>
      <c r="P111">
        <f>'Main - Statewide'!P114</f>
        <v>0</v>
      </c>
      <c r="Q111">
        <f>'Main - Statewide'!Q114</f>
        <v>977.62</v>
      </c>
      <c r="R111">
        <f>'Main - Statewide'!R114</f>
        <v>677.45999999999992</v>
      </c>
    </row>
    <row r="112" spans="1:18" x14ac:dyDescent="0.25">
      <c r="A112" t="str">
        <f>'Main - Statewide'!A115</f>
        <v>13</v>
      </c>
      <c r="B112">
        <f>'Main - Statewide'!B115</f>
        <v>3</v>
      </c>
      <c r="C112" t="str">
        <f>'Main - Statewide'!C115</f>
        <v>0567</v>
      </c>
      <c r="D112" t="str">
        <f>'Main - Statewide'!D115</f>
        <v>MARENGO CIVIL TOWN</v>
      </c>
      <c r="E112">
        <f>'Main - Statewide'!E115</f>
        <v>0</v>
      </c>
      <c r="F112">
        <f>'Main - Statewide'!F115</f>
        <v>829</v>
      </c>
      <c r="G112">
        <f>'Main - Statewide'!G115</f>
        <v>7.875736272088163E-2</v>
      </c>
      <c r="H112" s="66">
        <f>IFERROR(ROUND('Main - Statewide'!H115,2),"")</f>
        <v>4747.63</v>
      </c>
      <c r="I112">
        <f>'Main - Statewide'!I115</f>
        <v>0</v>
      </c>
      <c r="J112">
        <f>'Main - Statewide'!J115</f>
        <v>0</v>
      </c>
      <c r="K112">
        <f>'Main - Statewide'!K115</f>
        <v>2804.32</v>
      </c>
      <c r="L112">
        <f>'Main - Statewide'!L115</f>
        <v>0</v>
      </c>
      <c r="M112">
        <f>'Main - Statewide'!M115</f>
        <v>0</v>
      </c>
      <c r="N112">
        <f>'Main - Statewide'!N115</f>
        <v>0</v>
      </c>
      <c r="O112">
        <f>'Main - Statewide'!O115</f>
        <v>0</v>
      </c>
      <c r="P112">
        <f>'Main - Statewide'!P115</f>
        <v>0</v>
      </c>
      <c r="Q112">
        <f>'Main - Statewide'!Q115</f>
        <v>2804.32</v>
      </c>
      <c r="R112">
        <f>'Main - Statewide'!R115</f>
        <v>1943.31</v>
      </c>
    </row>
    <row r="113" spans="1:18" x14ac:dyDescent="0.25">
      <c r="A113" t="str">
        <f>'Main - Statewide'!A116</f>
        <v>13</v>
      </c>
      <c r="B113">
        <f>'Main - Statewide'!B116</f>
        <v>3</v>
      </c>
      <c r="C113" t="str">
        <f>'Main - Statewide'!C116</f>
        <v>0568</v>
      </c>
      <c r="D113" t="str">
        <f>'Main - Statewide'!D116</f>
        <v>MILLTOWN CIVIL TOWN</v>
      </c>
      <c r="E113" t="str">
        <f>'Main - Statewide'!E116</f>
        <v>Y</v>
      </c>
      <c r="F113">
        <f>'Main - Statewide'!F116</f>
        <v>411</v>
      </c>
      <c r="G113">
        <f>'Main - Statewide'!G116</f>
        <v>3.9046171385141555E-2</v>
      </c>
      <c r="H113" s="66">
        <f>IFERROR(ROUND('Main - Statewide'!H116,2),"")</f>
        <v>2353.77</v>
      </c>
      <c r="I113">
        <f>'Main - Statewide'!I116</f>
        <v>0</v>
      </c>
      <c r="J113">
        <f>'Main - Statewide'!J116</f>
        <v>0</v>
      </c>
      <c r="K113">
        <f>'Main - Statewide'!K116</f>
        <v>1390.32</v>
      </c>
      <c r="L113">
        <f>'Main - Statewide'!L116</f>
        <v>0</v>
      </c>
      <c r="M113">
        <f>'Main - Statewide'!M116</f>
        <v>0</v>
      </c>
      <c r="N113">
        <f>'Main - Statewide'!N116</f>
        <v>0</v>
      </c>
      <c r="O113">
        <f>'Main - Statewide'!O116</f>
        <v>0</v>
      </c>
      <c r="P113">
        <f>'Main - Statewide'!P116</f>
        <v>0</v>
      </c>
      <c r="Q113">
        <f>'Main - Statewide'!Q116</f>
        <v>1390.32</v>
      </c>
      <c r="R113">
        <f>'Main - Statewide'!R116</f>
        <v>963.45</v>
      </c>
    </row>
    <row r="114" spans="1:18" x14ac:dyDescent="0.25">
      <c r="A114">
        <f>'Main - Statewide'!A117</f>
        <v>0</v>
      </c>
      <c r="B114">
        <f>'Main - Statewide'!B117</f>
        <v>0</v>
      </c>
      <c r="C114">
        <f>'Main - Statewide'!C117</f>
        <v>0</v>
      </c>
      <c r="D114" t="str">
        <f>'Main - Statewide'!D117</f>
        <v>COUNTY DISTRIBUTION AMOUNT</v>
      </c>
      <c r="E114">
        <f>'Main - Statewide'!E117</f>
        <v>0</v>
      </c>
      <c r="F114">
        <f>'Main - Statewide'!F117</f>
        <v>10526</v>
      </c>
      <c r="G114">
        <f>'Main - Statewide'!G117</f>
        <v>1</v>
      </c>
      <c r="H114" s="66">
        <f>IFERROR(ROUND('Main - Statewide'!H117,2),"")</f>
        <v>60281.71</v>
      </c>
      <c r="I114">
        <f>'Main - Statewide'!I117</f>
        <v>0</v>
      </c>
      <c r="J114">
        <f>'Main - Statewide'!J117</f>
        <v>0</v>
      </c>
      <c r="K114">
        <f>'Main - Statewide'!K117</f>
        <v>35607.03</v>
      </c>
      <c r="L114">
        <f>'Main - Statewide'!L117</f>
        <v>0</v>
      </c>
      <c r="M114">
        <f>'Main - Statewide'!M117</f>
        <v>0</v>
      </c>
      <c r="N114">
        <f>'Main - Statewide'!N117</f>
        <v>0</v>
      </c>
      <c r="O114">
        <f>'Main - Statewide'!O117</f>
        <v>0</v>
      </c>
      <c r="P114">
        <f>'Main - Statewide'!P117</f>
        <v>0</v>
      </c>
      <c r="Q114">
        <f>'Main - Statewide'!Q117</f>
        <v>35607.03</v>
      </c>
      <c r="R114">
        <f>'Main - Statewide'!R117</f>
        <v>24674.679999999993</v>
      </c>
    </row>
    <row r="115" spans="1:18" x14ac:dyDescent="0.25">
      <c r="A115" t="str">
        <f>'Main - Statewide'!A118</f>
        <v/>
      </c>
      <c r="B115">
        <f>'Main - Statewide'!B118</f>
        <v>0</v>
      </c>
      <c r="C115">
        <f>'Main - Statewide'!C118</f>
        <v>0</v>
      </c>
      <c r="D115" t="str">
        <f>'Main - Statewide'!D118</f>
        <v/>
      </c>
      <c r="E115">
        <f>'Main - Statewide'!E118</f>
        <v>0</v>
      </c>
      <c r="F115">
        <f>'Main - Statewide'!F118</f>
        <v>0</v>
      </c>
      <c r="G115">
        <f>'Main - Statewide'!G118</f>
        <v>0</v>
      </c>
      <c r="H115" s="66">
        <f>IFERROR(ROUND('Main - Statewide'!H118,2),"")</f>
        <v>0</v>
      </c>
      <c r="I115">
        <f>'Main - Statewide'!I118</f>
        <v>0</v>
      </c>
      <c r="J115">
        <f>'Main - Statewide'!J118</f>
        <v>0</v>
      </c>
      <c r="K115" t="str">
        <f>'Main - Statewide'!K118</f>
        <v/>
      </c>
      <c r="L115" t="str">
        <f>'Main - Statewide'!L118</f>
        <v/>
      </c>
      <c r="M115" t="str">
        <f>'Main - Statewide'!M118</f>
        <v/>
      </c>
      <c r="N115" t="str">
        <f>'Main - Statewide'!N118</f>
        <v/>
      </c>
      <c r="O115" t="str">
        <f>'Main - Statewide'!O118</f>
        <v/>
      </c>
      <c r="P115" t="str">
        <f>'Main - Statewide'!P118</f>
        <v/>
      </c>
      <c r="Q115" t="str">
        <f>'Main - Statewide'!Q118</f>
        <v/>
      </c>
      <c r="R115" t="str">
        <f>'Main - Statewide'!R118</f>
        <v/>
      </c>
    </row>
    <row r="116" spans="1:18" x14ac:dyDescent="0.25">
      <c r="A116" t="str">
        <f>'Main - Statewide'!A119</f>
        <v>14</v>
      </c>
      <c r="B116">
        <f>'Main - Statewide'!B119</f>
        <v>1</v>
      </c>
      <c r="C116" t="str">
        <f>'Main - Statewide'!C119</f>
        <v>0000</v>
      </c>
      <c r="D116" t="str">
        <f>'Main - Statewide'!D119</f>
        <v>DAVIESS COUNTY</v>
      </c>
      <c r="E116">
        <f>'Main - Statewide'!E119</f>
        <v>0</v>
      </c>
      <c r="F116">
        <f>'Main - Statewide'!F119</f>
        <v>17804</v>
      </c>
      <c r="G116">
        <f>'Main - Statewide'!G119</f>
        <v>0.53335729906234086</v>
      </c>
      <c r="H116" s="66">
        <f>IFERROR(ROUND('Main - Statewide'!H119,2),"")</f>
        <v>101962.34</v>
      </c>
      <c r="I116">
        <f>'Main - Statewide'!I119</f>
        <v>0</v>
      </c>
      <c r="J116">
        <f>'Main - Statewide'!J119</f>
        <v>0</v>
      </c>
      <c r="K116">
        <f>'Main - Statewide'!K119</f>
        <v>60226.83</v>
      </c>
      <c r="L116">
        <f>'Main - Statewide'!L119</f>
        <v>0</v>
      </c>
      <c r="M116">
        <f>'Main - Statewide'!M119</f>
        <v>0</v>
      </c>
      <c r="N116">
        <f>'Main - Statewide'!N119</f>
        <v>0</v>
      </c>
      <c r="O116">
        <f>'Main - Statewide'!O119</f>
        <v>0</v>
      </c>
      <c r="P116">
        <f>'Main - Statewide'!P119</f>
        <v>0</v>
      </c>
      <c r="Q116">
        <f>'Main - Statewide'!Q119</f>
        <v>60226.83</v>
      </c>
      <c r="R116">
        <f>'Main - Statewide'!R119</f>
        <v>41735.509999999995</v>
      </c>
    </row>
    <row r="117" spans="1:18" x14ac:dyDescent="0.25">
      <c r="A117" t="str">
        <f>'Main - Statewide'!A120</f>
        <v>14</v>
      </c>
      <c r="B117">
        <f>'Main - Statewide'!B120</f>
        <v>3</v>
      </c>
      <c r="C117" t="str">
        <f>'Main - Statewide'!C120</f>
        <v>0569</v>
      </c>
      <c r="D117" t="str">
        <f>'Main - Statewide'!D120</f>
        <v>ALFORDSVILLE CIVIL TOWN</v>
      </c>
      <c r="E117">
        <f>'Main - Statewide'!E120</f>
        <v>0</v>
      </c>
      <c r="F117">
        <f>'Main - Statewide'!F120</f>
        <v>65</v>
      </c>
      <c r="G117">
        <f>'Main - Statewide'!G120</f>
        <v>1.9472154818609389E-3</v>
      </c>
      <c r="H117" s="66">
        <f>IFERROR(ROUND('Main - Statewide'!H120,2),"")</f>
        <v>372.25</v>
      </c>
      <c r="I117">
        <f>'Main - Statewide'!I120</f>
        <v>0</v>
      </c>
      <c r="J117">
        <f>'Main - Statewide'!J120</f>
        <v>0</v>
      </c>
      <c r="K117">
        <f>'Main - Statewide'!K120</f>
        <v>219.88</v>
      </c>
      <c r="L117">
        <f>'Main - Statewide'!L120</f>
        <v>0</v>
      </c>
      <c r="M117">
        <f>'Main - Statewide'!M120</f>
        <v>0</v>
      </c>
      <c r="N117">
        <f>'Main - Statewide'!N120</f>
        <v>0</v>
      </c>
      <c r="O117">
        <f>'Main - Statewide'!O120</f>
        <v>0</v>
      </c>
      <c r="P117">
        <f>'Main - Statewide'!P120</f>
        <v>0</v>
      </c>
      <c r="Q117">
        <f>'Main - Statewide'!Q120</f>
        <v>219.88</v>
      </c>
      <c r="R117">
        <f>'Main - Statewide'!R120</f>
        <v>152.37</v>
      </c>
    </row>
    <row r="118" spans="1:18" x14ac:dyDescent="0.25">
      <c r="A118" t="str">
        <f>'Main - Statewide'!A121</f>
        <v>14</v>
      </c>
      <c r="B118">
        <f>'Main - Statewide'!B121</f>
        <v>3</v>
      </c>
      <c r="C118" t="str">
        <f>'Main - Statewide'!C121</f>
        <v>0570</v>
      </c>
      <c r="D118" t="str">
        <f>'Main - Statewide'!D121</f>
        <v>CANNELBURG CIVIL TOWN</v>
      </c>
      <c r="E118">
        <f>'Main - Statewide'!E121</f>
        <v>0</v>
      </c>
      <c r="F118">
        <f>'Main - Statewide'!F121</f>
        <v>176</v>
      </c>
      <c r="G118">
        <f>'Main - Statewide'!G121</f>
        <v>5.2724603816542348E-3</v>
      </c>
      <c r="H118" s="66">
        <f>IFERROR(ROUND('Main - Statewide'!H121,2),"")</f>
        <v>1007.94</v>
      </c>
      <c r="I118">
        <f>'Main - Statewide'!I121</f>
        <v>0</v>
      </c>
      <c r="J118">
        <f>'Main - Statewide'!J121</f>
        <v>0</v>
      </c>
      <c r="K118">
        <f>'Main - Statewide'!K121</f>
        <v>595.37</v>
      </c>
      <c r="L118">
        <f>'Main - Statewide'!L121</f>
        <v>0</v>
      </c>
      <c r="M118">
        <f>'Main - Statewide'!M121</f>
        <v>0</v>
      </c>
      <c r="N118">
        <f>'Main - Statewide'!N121</f>
        <v>0</v>
      </c>
      <c r="O118">
        <f>'Main - Statewide'!O121</f>
        <v>0</v>
      </c>
      <c r="P118">
        <f>'Main - Statewide'!P121</f>
        <v>0</v>
      </c>
      <c r="Q118">
        <f>'Main - Statewide'!Q121</f>
        <v>595.37</v>
      </c>
      <c r="R118">
        <f>'Main - Statewide'!R121</f>
        <v>412.57000000000005</v>
      </c>
    </row>
    <row r="119" spans="1:18" x14ac:dyDescent="0.25">
      <c r="A119" t="str">
        <f>'Main - Statewide'!A122</f>
        <v>14</v>
      </c>
      <c r="B119">
        <f>'Main - Statewide'!B122</f>
        <v>3</v>
      </c>
      <c r="C119" t="str">
        <f>'Main - Statewide'!C122</f>
        <v>0571</v>
      </c>
      <c r="D119" t="str">
        <f>'Main - Statewide'!D122</f>
        <v>ELNORA CIVIL TOWN</v>
      </c>
      <c r="E119">
        <f>'Main - Statewide'!E122</f>
        <v>0</v>
      </c>
      <c r="F119">
        <f>'Main - Statewide'!F122</f>
        <v>631</v>
      </c>
      <c r="G119">
        <f>'Main - Statewide'!G122</f>
        <v>1.8902968754680807E-2</v>
      </c>
      <c r="H119" s="66">
        <f>IFERROR(ROUND('Main - Statewide'!H122,2),"")</f>
        <v>3613.7</v>
      </c>
      <c r="I119">
        <f>'Main - Statewide'!I122</f>
        <v>0</v>
      </c>
      <c r="J119">
        <f>'Main - Statewide'!J122</f>
        <v>0</v>
      </c>
      <c r="K119">
        <f>'Main - Statewide'!K122</f>
        <v>2134.5300000000002</v>
      </c>
      <c r="L119">
        <f>'Main - Statewide'!L122</f>
        <v>0</v>
      </c>
      <c r="M119">
        <f>'Main - Statewide'!M122</f>
        <v>0</v>
      </c>
      <c r="N119">
        <f>'Main - Statewide'!N122</f>
        <v>0</v>
      </c>
      <c r="O119">
        <f>'Main - Statewide'!O122</f>
        <v>0</v>
      </c>
      <c r="P119">
        <f>'Main - Statewide'!P122</f>
        <v>0</v>
      </c>
      <c r="Q119">
        <f>'Main - Statewide'!Q122</f>
        <v>2134.5300000000002</v>
      </c>
      <c r="R119">
        <f>'Main - Statewide'!R122</f>
        <v>1479.1699999999996</v>
      </c>
    </row>
    <row r="120" spans="1:18" x14ac:dyDescent="0.25">
      <c r="A120" t="str">
        <f>'Main - Statewide'!A123</f>
        <v>14</v>
      </c>
      <c r="B120">
        <f>'Main - Statewide'!B123</f>
        <v>3</v>
      </c>
      <c r="C120" t="str">
        <f>'Main - Statewide'!C123</f>
        <v>0572</v>
      </c>
      <c r="D120" t="str">
        <f>'Main - Statewide'!D123</f>
        <v>MONTGOMERY CIVIL TOWN</v>
      </c>
      <c r="E120">
        <f>'Main - Statewide'!E123</f>
        <v>0</v>
      </c>
      <c r="F120">
        <f>'Main - Statewide'!F123</f>
        <v>792</v>
      </c>
      <c r="G120">
        <f>'Main - Statewide'!G123</f>
        <v>2.3726071717444053E-2</v>
      </c>
      <c r="H120" s="66">
        <f>IFERROR(ROUND('Main - Statewide'!H123,2),"")</f>
        <v>4535.7299999999996</v>
      </c>
      <c r="I120">
        <f>'Main - Statewide'!I123</f>
        <v>0</v>
      </c>
      <c r="J120">
        <f>'Main - Statewide'!J123</f>
        <v>0</v>
      </c>
      <c r="K120">
        <f>'Main - Statewide'!K123</f>
        <v>2679.15</v>
      </c>
      <c r="L120">
        <f>'Main - Statewide'!L123</f>
        <v>0</v>
      </c>
      <c r="M120">
        <f>'Main - Statewide'!M123</f>
        <v>0</v>
      </c>
      <c r="N120">
        <f>'Main - Statewide'!N123</f>
        <v>0</v>
      </c>
      <c r="O120">
        <f>'Main - Statewide'!O123</f>
        <v>0</v>
      </c>
      <c r="P120">
        <f>'Main - Statewide'!P123</f>
        <v>0</v>
      </c>
      <c r="Q120">
        <f>'Main - Statewide'!Q123</f>
        <v>2679.15</v>
      </c>
      <c r="R120">
        <f>'Main - Statewide'!R123</f>
        <v>1856.5799999999995</v>
      </c>
    </row>
    <row r="121" spans="1:18" x14ac:dyDescent="0.25">
      <c r="A121" t="str">
        <f>'Main - Statewide'!A124</f>
        <v>14</v>
      </c>
      <c r="B121">
        <f>'Main - Statewide'!B124</f>
        <v>3</v>
      </c>
      <c r="C121" t="str">
        <f>'Main - Statewide'!C124</f>
        <v>0573</v>
      </c>
      <c r="D121" t="str">
        <f>'Main - Statewide'!D124</f>
        <v>ODON CIVIL TOWN</v>
      </c>
      <c r="E121">
        <f>'Main - Statewide'!E124</f>
        <v>0</v>
      </c>
      <c r="F121">
        <f>'Main - Statewide'!F124</f>
        <v>1397</v>
      </c>
      <c r="G121">
        <f>'Main - Statewide'!G124</f>
        <v>4.1850154279380485E-2</v>
      </c>
      <c r="H121" s="66">
        <f>IFERROR(ROUND('Main - Statewide'!H124,2),"")</f>
        <v>8000.53</v>
      </c>
      <c r="I121">
        <f>'Main - Statewide'!I124</f>
        <v>0</v>
      </c>
      <c r="J121">
        <f>'Main - Statewide'!J124</f>
        <v>0</v>
      </c>
      <c r="K121">
        <f>'Main - Statewide'!K124</f>
        <v>4725.7299999999996</v>
      </c>
      <c r="L121">
        <f>'Main - Statewide'!L124</f>
        <v>0</v>
      </c>
      <c r="M121">
        <f>'Main - Statewide'!M124</f>
        <v>0</v>
      </c>
      <c r="N121">
        <f>'Main - Statewide'!N124</f>
        <v>0</v>
      </c>
      <c r="O121">
        <f>'Main - Statewide'!O124</f>
        <v>0</v>
      </c>
      <c r="P121">
        <f>'Main - Statewide'!P124</f>
        <v>0</v>
      </c>
      <c r="Q121">
        <f>'Main - Statewide'!Q124</f>
        <v>4725.7299999999996</v>
      </c>
      <c r="R121">
        <f>'Main - Statewide'!R124</f>
        <v>3274.8</v>
      </c>
    </row>
    <row r="122" spans="1:18" x14ac:dyDescent="0.25">
      <c r="A122" t="str">
        <f>'Main - Statewide'!A125</f>
        <v>14</v>
      </c>
      <c r="B122">
        <f>'Main - Statewide'!B125</f>
        <v>3</v>
      </c>
      <c r="C122" t="str">
        <f>'Main - Statewide'!C125</f>
        <v>0574</v>
      </c>
      <c r="D122" t="str">
        <f>'Main - Statewide'!D125</f>
        <v>PLAINVILLE CIVIL TOWN</v>
      </c>
      <c r="E122">
        <f>'Main - Statewide'!E125</f>
        <v>0</v>
      </c>
      <c r="F122">
        <f>'Main - Statewide'!F125</f>
        <v>499</v>
      </c>
      <c r="G122">
        <f>'Main - Statewide'!G125</f>
        <v>1.494862346844013E-2</v>
      </c>
      <c r="H122" s="66">
        <f>IFERROR(ROUND('Main - Statewide'!H125,2),"")</f>
        <v>2857.74</v>
      </c>
      <c r="I122">
        <f>'Main - Statewide'!I125</f>
        <v>0</v>
      </c>
      <c r="J122">
        <f>'Main - Statewide'!J125</f>
        <v>0</v>
      </c>
      <c r="K122">
        <f>'Main - Statewide'!K125</f>
        <v>1688</v>
      </c>
      <c r="L122">
        <f>'Main - Statewide'!L125</f>
        <v>0</v>
      </c>
      <c r="M122">
        <f>'Main - Statewide'!M125</f>
        <v>0</v>
      </c>
      <c r="N122">
        <f>'Main - Statewide'!N125</f>
        <v>0</v>
      </c>
      <c r="O122">
        <f>'Main - Statewide'!O125</f>
        <v>0</v>
      </c>
      <c r="P122">
        <f>'Main - Statewide'!P125</f>
        <v>0</v>
      </c>
      <c r="Q122">
        <f>'Main - Statewide'!Q125</f>
        <v>1688</v>
      </c>
      <c r="R122">
        <f>'Main - Statewide'!R125</f>
        <v>1169.7399999999998</v>
      </c>
    </row>
    <row r="123" spans="1:18" x14ac:dyDescent="0.25">
      <c r="A123" t="str">
        <f>'Main - Statewide'!A126</f>
        <v>14</v>
      </c>
      <c r="B123">
        <f>'Main - Statewide'!B126</f>
        <v>3</v>
      </c>
      <c r="C123" t="str">
        <f>'Main - Statewide'!C126</f>
        <v>0319</v>
      </c>
      <c r="D123" t="str">
        <f>'Main - Statewide'!D126</f>
        <v>WASHINGTON CIVIL CITY</v>
      </c>
      <c r="E123">
        <f>'Main - Statewide'!E126</f>
        <v>0</v>
      </c>
      <c r="F123">
        <f>'Main - Statewide'!F126</f>
        <v>12017</v>
      </c>
      <c r="G123">
        <f>'Main - Statewide'!G126</f>
        <v>0.3599952068541985</v>
      </c>
      <c r="H123" s="66">
        <f>IFERROR(ROUND('Main - Statewide'!H126,2),"")</f>
        <v>68820.570000000007</v>
      </c>
      <c r="I123">
        <f>'Main - Statewide'!I126</f>
        <v>0</v>
      </c>
      <c r="J123">
        <f>'Main - Statewide'!J126</f>
        <v>0</v>
      </c>
      <c r="K123">
        <f>'Main - Statewide'!K126</f>
        <v>40650.74</v>
      </c>
      <c r="L123">
        <f>'Main - Statewide'!L126</f>
        <v>0</v>
      </c>
      <c r="M123">
        <f>'Main - Statewide'!M126</f>
        <v>0</v>
      </c>
      <c r="N123">
        <f>'Main - Statewide'!N126</f>
        <v>0</v>
      </c>
      <c r="O123">
        <f>'Main - Statewide'!O126</f>
        <v>0</v>
      </c>
      <c r="P123">
        <f>'Main - Statewide'!P126</f>
        <v>0</v>
      </c>
      <c r="Q123">
        <f>'Main - Statewide'!Q126</f>
        <v>40650.74</v>
      </c>
      <c r="R123">
        <f>'Main - Statewide'!R126</f>
        <v>28169.830000000009</v>
      </c>
    </row>
    <row r="124" spans="1:18" x14ac:dyDescent="0.25">
      <c r="A124">
        <f>'Main - Statewide'!A127</f>
        <v>0</v>
      </c>
      <c r="B124">
        <f>'Main - Statewide'!B127</f>
        <v>0</v>
      </c>
      <c r="C124">
        <f>'Main - Statewide'!C127</f>
        <v>0</v>
      </c>
      <c r="D124" t="str">
        <f>'Main - Statewide'!D127</f>
        <v>COUNTY DISTRIBUTION AMOUNT</v>
      </c>
      <c r="E124">
        <f>'Main - Statewide'!E127</f>
        <v>0</v>
      </c>
      <c r="F124">
        <f>'Main - Statewide'!F127</f>
        <v>33381</v>
      </c>
      <c r="G124">
        <f>'Main - Statewide'!G127</f>
        <v>0.99999999999999989</v>
      </c>
      <c r="H124" s="66">
        <f>IFERROR(ROUND('Main - Statewide'!H127,2),"")</f>
        <v>191170.8</v>
      </c>
      <c r="I124">
        <f>'Main - Statewide'!I127</f>
        <v>0</v>
      </c>
      <c r="J124">
        <f>'Main - Statewide'!J127</f>
        <v>0</v>
      </c>
      <c r="K124">
        <f>'Main - Statewide'!K127</f>
        <v>112920.22</v>
      </c>
      <c r="L124">
        <f>'Main - Statewide'!L127</f>
        <v>0</v>
      </c>
      <c r="M124">
        <f>'Main - Statewide'!M127</f>
        <v>0</v>
      </c>
      <c r="N124">
        <f>'Main - Statewide'!N127</f>
        <v>0</v>
      </c>
      <c r="O124">
        <f>'Main - Statewide'!O127</f>
        <v>0</v>
      </c>
      <c r="P124">
        <f>'Main - Statewide'!P127</f>
        <v>0</v>
      </c>
      <c r="Q124">
        <f>'Main - Statewide'!Q127</f>
        <v>112920.22</v>
      </c>
      <c r="R124">
        <f>'Main - Statewide'!R127</f>
        <v>78250.579999999987</v>
      </c>
    </row>
    <row r="125" spans="1:18" x14ac:dyDescent="0.25">
      <c r="A125" t="str">
        <f>'Main - Statewide'!A128</f>
        <v/>
      </c>
      <c r="B125">
        <f>'Main - Statewide'!B128</f>
        <v>0</v>
      </c>
      <c r="C125">
        <f>'Main - Statewide'!C128</f>
        <v>0</v>
      </c>
      <c r="D125" t="str">
        <f>'Main - Statewide'!D128</f>
        <v/>
      </c>
      <c r="E125">
        <f>'Main - Statewide'!E128</f>
        <v>0</v>
      </c>
      <c r="F125">
        <f>'Main - Statewide'!F128</f>
        <v>0</v>
      </c>
      <c r="G125">
        <f>'Main - Statewide'!G128</f>
        <v>0</v>
      </c>
      <c r="H125" s="66">
        <f>IFERROR(ROUND('Main - Statewide'!H128,2),"")</f>
        <v>0</v>
      </c>
      <c r="I125">
        <f>'Main - Statewide'!I128</f>
        <v>0</v>
      </c>
      <c r="J125">
        <f>'Main - Statewide'!J128</f>
        <v>0</v>
      </c>
      <c r="K125" t="str">
        <f>'Main - Statewide'!K128</f>
        <v/>
      </c>
      <c r="L125" t="str">
        <f>'Main - Statewide'!L128</f>
        <v/>
      </c>
      <c r="M125" t="str">
        <f>'Main - Statewide'!M128</f>
        <v/>
      </c>
      <c r="N125" t="str">
        <f>'Main - Statewide'!N128</f>
        <v/>
      </c>
      <c r="O125" t="str">
        <f>'Main - Statewide'!O128</f>
        <v/>
      </c>
      <c r="P125" t="str">
        <f>'Main - Statewide'!P128</f>
        <v/>
      </c>
      <c r="Q125" t="str">
        <f>'Main - Statewide'!Q128</f>
        <v/>
      </c>
      <c r="R125" t="str">
        <f>'Main - Statewide'!R128</f>
        <v/>
      </c>
    </row>
    <row r="126" spans="1:18" x14ac:dyDescent="0.25">
      <c r="A126" t="str">
        <f>'Main - Statewide'!A129</f>
        <v>16</v>
      </c>
      <c r="B126">
        <f>'Main - Statewide'!B129</f>
        <v>1</v>
      </c>
      <c r="C126" t="str">
        <f>'Main - Statewide'!C129</f>
        <v>0000</v>
      </c>
      <c r="D126" t="str">
        <f>'Main - Statewide'!D129</f>
        <v>DECATUR COUNTY</v>
      </c>
      <c r="E126">
        <f>'Main - Statewide'!E129</f>
        <v>0</v>
      </c>
      <c r="F126">
        <f>'Main - Statewide'!F129</f>
        <v>11710</v>
      </c>
      <c r="G126">
        <f>'Main - Statewide'!G129</f>
        <v>0.4423541855545482</v>
      </c>
      <c r="H126" s="66">
        <f>IFERROR(ROUND('Main - Statewide'!H129,2),"")</f>
        <v>67062.399999999994</v>
      </c>
      <c r="I126">
        <f>'Main - Statewide'!I129</f>
        <v>0</v>
      </c>
      <c r="J126">
        <f>'Main - Statewide'!J129</f>
        <v>0</v>
      </c>
      <c r="K126">
        <f>'Main - Statewide'!K129</f>
        <v>39612.230000000003</v>
      </c>
      <c r="L126">
        <f>'Main - Statewide'!L129</f>
        <v>0</v>
      </c>
      <c r="M126">
        <f>'Main - Statewide'!M129</f>
        <v>0</v>
      </c>
      <c r="N126">
        <f>'Main - Statewide'!N129</f>
        <v>0</v>
      </c>
      <c r="O126">
        <f>'Main - Statewide'!O129</f>
        <v>0</v>
      </c>
      <c r="P126">
        <f>'Main - Statewide'!P129</f>
        <v>0</v>
      </c>
      <c r="Q126">
        <f>'Main - Statewide'!Q129</f>
        <v>39612.230000000003</v>
      </c>
      <c r="R126">
        <f>'Main - Statewide'!R129</f>
        <v>27450.169999999991</v>
      </c>
    </row>
    <row r="127" spans="1:18" x14ac:dyDescent="0.25">
      <c r="A127" t="str">
        <f>'Main - Statewide'!A130</f>
        <v>16</v>
      </c>
      <c r="B127">
        <f>'Main - Statewide'!B130</f>
        <v>3</v>
      </c>
      <c r="C127" t="str">
        <f>'Main - Statewide'!C130</f>
        <v>0406</v>
      </c>
      <c r="D127" t="str">
        <f>'Main - Statewide'!D130</f>
        <v>GREENSBURG CIVIL CITY</v>
      </c>
      <c r="E127">
        <f>'Main - Statewide'!E130</f>
        <v>0</v>
      </c>
      <c r="F127">
        <f>'Main - Statewide'!F130</f>
        <v>12312</v>
      </c>
      <c r="G127">
        <f>'Main - Statewide'!G130</f>
        <v>0.46509519492293744</v>
      </c>
      <c r="H127" s="66">
        <f>IFERROR(ROUND('Main - Statewide'!H130,2),"")</f>
        <v>70510.02</v>
      </c>
      <c r="I127">
        <f>'Main - Statewide'!I130</f>
        <v>0</v>
      </c>
      <c r="J127">
        <f>'Main - Statewide'!J130</f>
        <v>0</v>
      </c>
      <c r="K127">
        <f>'Main - Statewide'!K130</f>
        <v>41648.660000000003</v>
      </c>
      <c r="L127">
        <f>'Main - Statewide'!L130</f>
        <v>0</v>
      </c>
      <c r="M127">
        <f>'Main - Statewide'!M130</f>
        <v>0</v>
      </c>
      <c r="N127">
        <f>'Main - Statewide'!N130</f>
        <v>0</v>
      </c>
      <c r="O127">
        <f>'Main - Statewide'!O130</f>
        <v>0</v>
      </c>
      <c r="P127">
        <f>'Main - Statewide'!P130</f>
        <v>0</v>
      </c>
      <c r="Q127">
        <f>'Main - Statewide'!Q130</f>
        <v>41648.660000000003</v>
      </c>
      <c r="R127">
        <f>'Main - Statewide'!R130</f>
        <v>28861.360000000001</v>
      </c>
    </row>
    <row r="128" spans="1:18" x14ac:dyDescent="0.25">
      <c r="A128" t="str">
        <f>'Main - Statewide'!A131</f>
        <v>16</v>
      </c>
      <c r="B128">
        <f>'Main - Statewide'!B131</f>
        <v>3</v>
      </c>
      <c r="C128" t="str">
        <f>'Main - Statewide'!C131</f>
        <v>0581</v>
      </c>
      <c r="D128" t="str">
        <f>'Main - Statewide'!D131</f>
        <v>MILLHOUSEN CIVIL TOWN</v>
      </c>
      <c r="E128">
        <f>'Main - Statewide'!E131</f>
        <v>0</v>
      </c>
      <c r="F128">
        <f>'Main - Statewide'!F131</f>
        <v>149</v>
      </c>
      <c r="G128">
        <f>'Main - Statewide'!G131</f>
        <v>5.6285886974916897E-3</v>
      </c>
      <c r="H128" s="66">
        <f>IFERROR(ROUND('Main - Statewide'!H131,2),"")</f>
        <v>853.31</v>
      </c>
      <c r="I128">
        <f>'Main - Statewide'!I131</f>
        <v>0</v>
      </c>
      <c r="J128">
        <f>'Main - Statewide'!J131</f>
        <v>0</v>
      </c>
      <c r="K128">
        <f>'Main - Statewide'!K131</f>
        <v>504.03</v>
      </c>
      <c r="L128">
        <f>'Main - Statewide'!L131</f>
        <v>0</v>
      </c>
      <c r="M128">
        <f>'Main - Statewide'!M131</f>
        <v>0</v>
      </c>
      <c r="N128">
        <f>'Main - Statewide'!N131</f>
        <v>0</v>
      </c>
      <c r="O128">
        <f>'Main - Statewide'!O131</f>
        <v>0</v>
      </c>
      <c r="P128">
        <f>'Main - Statewide'!P131</f>
        <v>0</v>
      </c>
      <c r="Q128">
        <f>'Main - Statewide'!Q131</f>
        <v>504.03</v>
      </c>
      <c r="R128">
        <f>'Main - Statewide'!R131</f>
        <v>349.28</v>
      </c>
    </row>
    <row r="129" spans="1:18" x14ac:dyDescent="0.25">
      <c r="A129" t="str">
        <f>'Main - Statewide'!A132</f>
        <v>16</v>
      </c>
      <c r="B129">
        <f>'Main - Statewide'!B132</f>
        <v>3</v>
      </c>
      <c r="C129" t="str">
        <f>'Main - Statewide'!C132</f>
        <v>0582</v>
      </c>
      <c r="D129" t="str">
        <f>'Main - Statewide'!D132</f>
        <v>NEW POINT CIVIL TOWN</v>
      </c>
      <c r="E129">
        <f>'Main - Statewide'!E132</f>
        <v>0</v>
      </c>
      <c r="F129">
        <f>'Main - Statewide'!F132</f>
        <v>319</v>
      </c>
      <c r="G129">
        <f>'Main - Statewide'!G132</f>
        <v>1.2050468419462073E-2</v>
      </c>
      <c r="H129" s="66">
        <f>IFERROR(ROUND('Main - Statewide'!H132,2),"")</f>
        <v>1826.89</v>
      </c>
      <c r="I129">
        <f>'Main - Statewide'!I132</f>
        <v>0</v>
      </c>
      <c r="J129">
        <f>'Main - Statewide'!J132</f>
        <v>0</v>
      </c>
      <c r="K129">
        <f>'Main - Statewide'!K132</f>
        <v>1079.0999999999999</v>
      </c>
      <c r="L129">
        <f>'Main - Statewide'!L132</f>
        <v>0</v>
      </c>
      <c r="M129">
        <f>'Main - Statewide'!M132</f>
        <v>0</v>
      </c>
      <c r="N129">
        <f>'Main - Statewide'!N132</f>
        <v>0</v>
      </c>
      <c r="O129">
        <f>'Main - Statewide'!O132</f>
        <v>0</v>
      </c>
      <c r="P129">
        <f>'Main - Statewide'!P132</f>
        <v>0</v>
      </c>
      <c r="Q129">
        <f>'Main - Statewide'!Q132</f>
        <v>1079.0999999999999</v>
      </c>
      <c r="R129">
        <f>'Main - Statewide'!R132</f>
        <v>747.79000000000019</v>
      </c>
    </row>
    <row r="130" spans="1:18" x14ac:dyDescent="0.25">
      <c r="A130" t="str">
        <f>'Main - Statewide'!A133</f>
        <v>16</v>
      </c>
      <c r="B130">
        <f>'Main - Statewide'!B133</f>
        <v>3</v>
      </c>
      <c r="C130" t="str">
        <f>'Main - Statewide'!C133</f>
        <v>0583</v>
      </c>
      <c r="D130" t="str">
        <f>'Main - Statewide'!D133</f>
        <v>ST. PAUL CIVIL TOWN</v>
      </c>
      <c r="E130" t="str">
        <f>'Main - Statewide'!E133</f>
        <v>Y</v>
      </c>
      <c r="F130">
        <f>'Main - Statewide'!F133</f>
        <v>589</v>
      </c>
      <c r="G130">
        <f>'Main - Statewide'!G133</f>
        <v>2.224992444847386E-2</v>
      </c>
      <c r="H130" s="66">
        <f>IFERROR(ROUND('Main - Statewide'!H133,2),"")</f>
        <v>3373.16</v>
      </c>
      <c r="I130">
        <f>'Main - Statewide'!I133</f>
        <v>0</v>
      </c>
      <c r="J130">
        <f>'Main - Statewide'!J133</f>
        <v>0</v>
      </c>
      <c r="K130">
        <f>'Main - Statewide'!K133</f>
        <v>1992.45</v>
      </c>
      <c r="L130">
        <f>'Main - Statewide'!L133</f>
        <v>0</v>
      </c>
      <c r="M130">
        <f>'Main - Statewide'!M133</f>
        <v>0</v>
      </c>
      <c r="N130">
        <f>'Main - Statewide'!N133</f>
        <v>0</v>
      </c>
      <c r="O130">
        <f>'Main - Statewide'!O133</f>
        <v>0</v>
      </c>
      <c r="P130">
        <f>'Main - Statewide'!P133</f>
        <v>0</v>
      </c>
      <c r="Q130">
        <f>'Main - Statewide'!Q133</f>
        <v>1992.45</v>
      </c>
      <c r="R130">
        <f>'Main - Statewide'!R133</f>
        <v>1380.7099999999998</v>
      </c>
    </row>
    <row r="131" spans="1:18" x14ac:dyDescent="0.25">
      <c r="A131" t="str">
        <f>'Main - Statewide'!A134</f>
        <v>16</v>
      </c>
      <c r="B131">
        <f>'Main - Statewide'!B134</f>
        <v>3</v>
      </c>
      <c r="C131" t="str">
        <f>'Main - Statewide'!C134</f>
        <v>0584</v>
      </c>
      <c r="D131" t="str">
        <f>'Main - Statewide'!D134</f>
        <v>WESTPORT CIVIL TOWN</v>
      </c>
      <c r="E131">
        <f>'Main - Statewide'!E134</f>
        <v>0</v>
      </c>
      <c r="F131">
        <f>'Main - Statewide'!F134</f>
        <v>1393</v>
      </c>
      <c r="G131">
        <f>'Main - Statewide'!G134</f>
        <v>5.2621637957086735E-2</v>
      </c>
      <c r="H131" s="66">
        <f>IFERROR(ROUND('Main - Statewide'!H134,2),"")</f>
        <v>7977.62</v>
      </c>
      <c r="I131">
        <f>'Main - Statewide'!I134</f>
        <v>0</v>
      </c>
      <c r="J131">
        <f>'Main - Statewide'!J134</f>
        <v>0</v>
      </c>
      <c r="K131">
        <f>'Main - Statewide'!K134</f>
        <v>4712.2</v>
      </c>
      <c r="L131">
        <f>'Main - Statewide'!L134</f>
        <v>0</v>
      </c>
      <c r="M131">
        <f>'Main - Statewide'!M134</f>
        <v>0</v>
      </c>
      <c r="N131">
        <f>'Main - Statewide'!N134</f>
        <v>0</v>
      </c>
      <c r="O131">
        <f>'Main - Statewide'!O134</f>
        <v>0</v>
      </c>
      <c r="P131">
        <f>'Main - Statewide'!P134</f>
        <v>0</v>
      </c>
      <c r="Q131">
        <f>'Main - Statewide'!Q134</f>
        <v>4712.2</v>
      </c>
      <c r="R131">
        <f>'Main - Statewide'!R134</f>
        <v>3265.42</v>
      </c>
    </row>
    <row r="132" spans="1:18" x14ac:dyDescent="0.25">
      <c r="A132">
        <f>'Main - Statewide'!A135</f>
        <v>0</v>
      </c>
      <c r="B132">
        <f>'Main - Statewide'!B135</f>
        <v>0</v>
      </c>
      <c r="C132">
        <f>'Main - Statewide'!C135</f>
        <v>0</v>
      </c>
      <c r="D132" t="str">
        <f>'Main - Statewide'!D135</f>
        <v>COUNTY DISTRIBUTION AMOUNT</v>
      </c>
      <c r="E132">
        <f>'Main - Statewide'!E135</f>
        <v>0</v>
      </c>
      <c r="F132">
        <f>'Main - Statewide'!F135</f>
        <v>26472</v>
      </c>
      <c r="G132">
        <f>'Main - Statewide'!G135</f>
        <v>1</v>
      </c>
      <c r="H132" s="66">
        <f>IFERROR(ROUND('Main - Statewide'!H135,2),"")</f>
        <v>151603.4</v>
      </c>
      <c r="I132">
        <f>'Main - Statewide'!I135</f>
        <v>0</v>
      </c>
      <c r="J132">
        <f>'Main - Statewide'!J135</f>
        <v>0</v>
      </c>
      <c r="K132">
        <f>'Main - Statewide'!K135</f>
        <v>89548.67</v>
      </c>
      <c r="L132">
        <f>'Main - Statewide'!L135</f>
        <v>0</v>
      </c>
      <c r="M132">
        <f>'Main - Statewide'!M135</f>
        <v>0</v>
      </c>
      <c r="N132">
        <f>'Main - Statewide'!N135</f>
        <v>0</v>
      </c>
      <c r="O132">
        <f>'Main - Statewide'!O135</f>
        <v>0</v>
      </c>
      <c r="P132">
        <f>'Main - Statewide'!P135</f>
        <v>0</v>
      </c>
      <c r="Q132">
        <f>'Main - Statewide'!Q135</f>
        <v>89548.67</v>
      </c>
      <c r="R132">
        <f>'Main - Statewide'!R135</f>
        <v>62054.729999999996</v>
      </c>
    </row>
    <row r="133" spans="1:18" x14ac:dyDescent="0.25">
      <c r="A133" t="str">
        <f>'Main - Statewide'!A136</f>
        <v/>
      </c>
      <c r="B133">
        <f>'Main - Statewide'!B136</f>
        <v>0</v>
      </c>
      <c r="C133">
        <f>'Main - Statewide'!C136</f>
        <v>0</v>
      </c>
      <c r="D133" t="str">
        <f>'Main - Statewide'!D136</f>
        <v/>
      </c>
      <c r="E133">
        <f>'Main - Statewide'!E136</f>
        <v>0</v>
      </c>
      <c r="F133">
        <f>'Main - Statewide'!F136</f>
        <v>0</v>
      </c>
      <c r="G133">
        <f>'Main - Statewide'!G136</f>
        <v>0</v>
      </c>
      <c r="H133" s="66">
        <f>IFERROR(ROUND('Main - Statewide'!H136,2),"")</f>
        <v>0</v>
      </c>
      <c r="I133">
        <f>'Main - Statewide'!I136</f>
        <v>0</v>
      </c>
      <c r="J133">
        <f>'Main - Statewide'!J136</f>
        <v>0</v>
      </c>
      <c r="K133" t="str">
        <f>'Main - Statewide'!K136</f>
        <v/>
      </c>
      <c r="L133" t="str">
        <f>'Main - Statewide'!L136</f>
        <v/>
      </c>
      <c r="M133" t="str">
        <f>'Main - Statewide'!M136</f>
        <v/>
      </c>
      <c r="N133" t="str">
        <f>'Main - Statewide'!N136</f>
        <v/>
      </c>
      <c r="O133" t="str">
        <f>'Main - Statewide'!O136</f>
        <v/>
      </c>
      <c r="P133" t="str">
        <f>'Main - Statewide'!P136</f>
        <v/>
      </c>
      <c r="Q133" t="str">
        <f>'Main - Statewide'!Q136</f>
        <v/>
      </c>
      <c r="R133" t="str">
        <f>'Main - Statewide'!R136</f>
        <v/>
      </c>
    </row>
    <row r="134" spans="1:18" x14ac:dyDescent="0.25">
      <c r="A134" t="str">
        <f>'Main - Statewide'!A137</f>
        <v>17</v>
      </c>
      <c r="B134">
        <f>'Main - Statewide'!B137</f>
        <v>1</v>
      </c>
      <c r="C134" t="str">
        <f>'Main - Statewide'!C137</f>
        <v>0000</v>
      </c>
      <c r="D134" t="str">
        <f>'Main - Statewide'!D137</f>
        <v>DEKALB COUNTY</v>
      </c>
      <c r="E134">
        <f>'Main - Statewide'!E137</f>
        <v>0</v>
      </c>
      <c r="F134">
        <f>'Main - Statewide'!F137</f>
        <v>16792</v>
      </c>
      <c r="G134">
        <f>'Main - Statewide'!G137</f>
        <v>0.38811972726222121</v>
      </c>
      <c r="H134" s="66">
        <f>IFERROR(ROUND('Main - Statewide'!H137,2),"")</f>
        <v>96166.69</v>
      </c>
      <c r="I134">
        <f>'Main - Statewide'!I137</f>
        <v>0</v>
      </c>
      <c r="J134">
        <f>'Main - Statewide'!J137</f>
        <v>0</v>
      </c>
      <c r="K134">
        <f>'Main - Statewide'!K137</f>
        <v>56803.46</v>
      </c>
      <c r="L134">
        <f>'Main - Statewide'!L137</f>
        <v>0</v>
      </c>
      <c r="M134">
        <f>'Main - Statewide'!M137</f>
        <v>0</v>
      </c>
      <c r="N134">
        <f>'Main - Statewide'!N137</f>
        <v>0</v>
      </c>
      <c r="O134">
        <f>'Main - Statewide'!O137</f>
        <v>0</v>
      </c>
      <c r="P134">
        <f>'Main - Statewide'!P137</f>
        <v>0</v>
      </c>
      <c r="Q134">
        <f>'Main - Statewide'!Q137</f>
        <v>56803.46</v>
      </c>
      <c r="R134">
        <f>'Main - Statewide'!R137</f>
        <v>39363.230000000003</v>
      </c>
    </row>
    <row r="135" spans="1:18" x14ac:dyDescent="0.25">
      <c r="A135" t="str">
        <f>'Main - Statewide'!A138</f>
        <v>17</v>
      </c>
      <c r="B135">
        <f>'Main - Statewide'!B138</f>
        <v>3</v>
      </c>
      <c r="C135" t="str">
        <f>'Main - Statewide'!C138</f>
        <v>0585</v>
      </c>
      <c r="D135" t="str">
        <f>'Main - Statewide'!D138</f>
        <v>ALTONA CIVIL TOWN</v>
      </c>
      <c r="E135">
        <f>'Main - Statewide'!E138</f>
        <v>0</v>
      </c>
      <c r="F135">
        <f>'Main - Statewide'!F138</f>
        <v>213</v>
      </c>
      <c r="G135">
        <f>'Main - Statewide'!G138</f>
        <v>4.9231480411418005E-3</v>
      </c>
      <c r="H135" s="66">
        <f>IFERROR(ROUND('Main - Statewide'!H138,2),"")</f>
        <v>1219.8399999999999</v>
      </c>
      <c r="I135">
        <f>'Main - Statewide'!I138</f>
        <v>0</v>
      </c>
      <c r="J135">
        <f>'Main - Statewide'!J138</f>
        <v>0</v>
      </c>
      <c r="K135">
        <f>'Main - Statewide'!K138</f>
        <v>720.53</v>
      </c>
      <c r="L135">
        <f>'Main - Statewide'!L138</f>
        <v>0</v>
      </c>
      <c r="M135">
        <f>'Main - Statewide'!M138</f>
        <v>0</v>
      </c>
      <c r="N135">
        <f>'Main - Statewide'!N138</f>
        <v>0</v>
      </c>
      <c r="O135">
        <f>'Main - Statewide'!O138</f>
        <v>0</v>
      </c>
      <c r="P135">
        <f>'Main - Statewide'!P138</f>
        <v>0</v>
      </c>
      <c r="Q135">
        <f>'Main - Statewide'!Q138</f>
        <v>720.53</v>
      </c>
      <c r="R135">
        <f>'Main - Statewide'!R138</f>
        <v>499.30999999999995</v>
      </c>
    </row>
    <row r="136" spans="1:18" x14ac:dyDescent="0.25">
      <c r="A136" t="str">
        <f>'Main - Statewide'!A139</f>
        <v>17</v>
      </c>
      <c r="B136">
        <f>'Main - Statewide'!B139</f>
        <v>3</v>
      </c>
      <c r="C136" t="str">
        <f>'Main - Statewide'!C139</f>
        <v>0586</v>
      </c>
      <c r="D136" t="str">
        <f>'Main - Statewide'!D139</f>
        <v>ASHLEY CIVIL TOWN</v>
      </c>
      <c r="E136" t="str">
        <f>'Main - Statewide'!E139</f>
        <v>Y</v>
      </c>
      <c r="F136">
        <f>'Main - Statewide'!F139</f>
        <v>667</v>
      </c>
      <c r="G136">
        <f>'Main - Statewide'!G139</f>
        <v>1.5416618513810239E-2</v>
      </c>
      <c r="H136" s="66">
        <f>IFERROR(ROUND('Main - Statewide'!H139,2),"")</f>
        <v>3819.87</v>
      </c>
      <c r="I136">
        <f>'Main - Statewide'!I139</f>
        <v>0</v>
      </c>
      <c r="J136">
        <f>'Main - Statewide'!J139</f>
        <v>0</v>
      </c>
      <c r="K136">
        <f>'Main - Statewide'!K139</f>
        <v>2256.31</v>
      </c>
      <c r="L136">
        <f>'Main - Statewide'!L139</f>
        <v>0</v>
      </c>
      <c r="M136">
        <f>'Main - Statewide'!M139</f>
        <v>0</v>
      </c>
      <c r="N136">
        <f>'Main - Statewide'!N139</f>
        <v>0</v>
      </c>
      <c r="O136">
        <f>'Main - Statewide'!O139</f>
        <v>0</v>
      </c>
      <c r="P136">
        <f>'Main - Statewide'!P139</f>
        <v>0</v>
      </c>
      <c r="Q136">
        <f>'Main - Statewide'!Q139</f>
        <v>2256.31</v>
      </c>
      <c r="R136">
        <f>'Main - Statewide'!R139</f>
        <v>1563.56</v>
      </c>
    </row>
    <row r="137" spans="1:18" x14ac:dyDescent="0.25">
      <c r="A137" t="str">
        <f>'Main - Statewide'!A140</f>
        <v>17</v>
      </c>
      <c r="B137">
        <f>'Main - Statewide'!B140</f>
        <v>3</v>
      </c>
      <c r="C137" t="str">
        <f>'Main - Statewide'!C140</f>
        <v>0416</v>
      </c>
      <c r="D137" t="str">
        <f>'Main - Statewide'!D140</f>
        <v>AUBURN CIVIL CITY</v>
      </c>
      <c r="E137">
        <f>'Main - Statewide'!E140</f>
        <v>0</v>
      </c>
      <c r="F137">
        <f>'Main - Statewide'!F140</f>
        <v>13412</v>
      </c>
      <c r="G137">
        <f>'Main - Statewide'!G140</f>
        <v>0.30999653299433721</v>
      </c>
      <c r="H137" s="66">
        <f>IFERROR(ROUND('Main - Statewide'!H140,2),"")</f>
        <v>76809.649999999994</v>
      </c>
      <c r="I137">
        <f>'Main - Statewide'!I140</f>
        <v>0</v>
      </c>
      <c r="J137">
        <f>'Main - Statewide'!J140</f>
        <v>0</v>
      </c>
      <c r="K137">
        <f>'Main - Statewide'!K140</f>
        <v>45369.7</v>
      </c>
      <c r="L137">
        <f>'Main - Statewide'!L140</f>
        <v>0</v>
      </c>
      <c r="M137">
        <f>'Main - Statewide'!M140</f>
        <v>0</v>
      </c>
      <c r="N137">
        <f>'Main - Statewide'!N140</f>
        <v>0</v>
      </c>
      <c r="O137">
        <f>'Main - Statewide'!O140</f>
        <v>0</v>
      </c>
      <c r="P137">
        <f>'Main - Statewide'!P140</f>
        <v>0</v>
      </c>
      <c r="Q137">
        <f>'Main - Statewide'!Q140</f>
        <v>45369.7</v>
      </c>
      <c r="R137">
        <f>'Main - Statewide'!R140</f>
        <v>31439.949999999997</v>
      </c>
    </row>
    <row r="138" spans="1:18" x14ac:dyDescent="0.25">
      <c r="A138" t="str">
        <f>'Main - Statewide'!A141</f>
        <v>17</v>
      </c>
      <c r="B138">
        <f>'Main - Statewide'!B141</f>
        <v>3</v>
      </c>
      <c r="C138" t="str">
        <f>'Main - Statewide'!C141</f>
        <v>0460</v>
      </c>
      <c r="D138" t="str">
        <f>'Main - Statewide'!D141</f>
        <v>BUTLER CIVIL CITY</v>
      </c>
      <c r="E138">
        <f>'Main - Statewide'!E141</f>
        <v>0</v>
      </c>
      <c r="F138">
        <f>'Main - Statewide'!F141</f>
        <v>2635</v>
      </c>
      <c r="G138">
        <f>'Main - Statewide'!G141</f>
        <v>6.0903732809430254E-2</v>
      </c>
      <c r="H138" s="66">
        <f>IFERROR(ROUND('Main - Statewide'!H141,2),"")</f>
        <v>15090.47</v>
      </c>
      <c r="I138">
        <f>'Main - Statewide'!I141</f>
        <v>0</v>
      </c>
      <c r="J138">
        <f>'Main - Statewide'!J141</f>
        <v>0</v>
      </c>
      <c r="K138">
        <f>'Main - Statewide'!K141</f>
        <v>8913.6</v>
      </c>
      <c r="L138">
        <f>'Main - Statewide'!L141</f>
        <v>0</v>
      </c>
      <c r="M138">
        <f>'Main - Statewide'!M141</f>
        <v>0</v>
      </c>
      <c r="N138">
        <f>'Main - Statewide'!N141</f>
        <v>0</v>
      </c>
      <c r="O138">
        <f>'Main - Statewide'!O141</f>
        <v>0</v>
      </c>
      <c r="P138">
        <f>'Main - Statewide'!P141</f>
        <v>0</v>
      </c>
      <c r="Q138">
        <f>'Main - Statewide'!Q141</f>
        <v>8913.6</v>
      </c>
      <c r="R138">
        <f>'Main - Statewide'!R141</f>
        <v>6176.869999999999</v>
      </c>
    </row>
    <row r="139" spans="1:18" x14ac:dyDescent="0.25">
      <c r="A139" t="str">
        <f>'Main - Statewide'!A142</f>
        <v>17</v>
      </c>
      <c r="B139">
        <f>'Main - Statewide'!B142</f>
        <v>3</v>
      </c>
      <c r="C139" t="str">
        <f>'Main - Statewide'!C142</f>
        <v>0587</v>
      </c>
      <c r="D139" t="str">
        <f>'Main - Statewide'!D142</f>
        <v>CORUNNA CIVIL TOWN</v>
      </c>
      <c r="E139">
        <f>'Main - Statewide'!E142</f>
        <v>0</v>
      </c>
      <c r="F139">
        <f>'Main - Statewide'!F142</f>
        <v>236</v>
      </c>
      <c r="G139">
        <f>'Main - Statewide'!G142</f>
        <v>5.4547555761007742E-3</v>
      </c>
      <c r="H139" s="66">
        <f>IFERROR(ROUND('Main - Statewide'!H142,2),"")</f>
        <v>1351.56</v>
      </c>
      <c r="I139">
        <f>'Main - Statewide'!I142</f>
        <v>0</v>
      </c>
      <c r="J139">
        <f>'Main - Statewide'!J142</f>
        <v>0</v>
      </c>
      <c r="K139">
        <f>'Main - Statewide'!K142</f>
        <v>798.33</v>
      </c>
      <c r="L139">
        <f>'Main - Statewide'!L142</f>
        <v>0</v>
      </c>
      <c r="M139">
        <f>'Main - Statewide'!M142</f>
        <v>0</v>
      </c>
      <c r="N139">
        <f>'Main - Statewide'!N142</f>
        <v>0</v>
      </c>
      <c r="O139">
        <f>'Main - Statewide'!O142</f>
        <v>0</v>
      </c>
      <c r="P139">
        <f>'Main - Statewide'!P142</f>
        <v>0</v>
      </c>
      <c r="Q139">
        <f>'Main - Statewide'!Q142</f>
        <v>798.33</v>
      </c>
      <c r="R139">
        <f>'Main - Statewide'!R142</f>
        <v>553.2299999999999</v>
      </c>
    </row>
    <row r="140" spans="1:18" x14ac:dyDescent="0.25">
      <c r="A140" t="str">
        <f>'Main - Statewide'!A143</f>
        <v>17</v>
      </c>
      <c r="B140">
        <f>'Main - Statewide'!B143</f>
        <v>3</v>
      </c>
      <c r="C140" t="str">
        <f>'Main - Statewide'!C143</f>
        <v>0436</v>
      </c>
      <c r="D140" t="str">
        <f>'Main - Statewide'!D143</f>
        <v>GARRETT CIVIL CITY</v>
      </c>
      <c r="E140">
        <f>'Main - Statewide'!E143</f>
        <v>0</v>
      </c>
      <c r="F140">
        <f>'Main - Statewide'!F143</f>
        <v>6542</v>
      </c>
      <c r="G140">
        <f>'Main - Statewide'!G143</f>
        <v>0.15120767363920029</v>
      </c>
      <c r="H140" s="66">
        <f>IFERROR(ROUND('Main - Statewide'!H143,2),"")</f>
        <v>37465.61</v>
      </c>
      <c r="I140">
        <f>'Main - Statewide'!I143</f>
        <v>0</v>
      </c>
      <c r="J140">
        <f>'Main - Statewide'!J143</f>
        <v>0</v>
      </c>
      <c r="K140">
        <f>'Main - Statewide'!K143</f>
        <v>22130.080000000002</v>
      </c>
      <c r="L140">
        <f>'Main - Statewide'!L143</f>
        <v>0</v>
      </c>
      <c r="M140">
        <f>'Main - Statewide'!M143</f>
        <v>0</v>
      </c>
      <c r="N140">
        <f>'Main - Statewide'!N143</f>
        <v>0</v>
      </c>
      <c r="O140">
        <f>'Main - Statewide'!O143</f>
        <v>0</v>
      </c>
      <c r="P140">
        <f>'Main - Statewide'!P143</f>
        <v>0</v>
      </c>
      <c r="Q140">
        <f>'Main - Statewide'!Q143</f>
        <v>22130.080000000002</v>
      </c>
      <c r="R140">
        <f>'Main - Statewide'!R143</f>
        <v>15335.529999999999</v>
      </c>
    </row>
    <row r="141" spans="1:18" x14ac:dyDescent="0.25">
      <c r="A141" t="str">
        <f>'Main - Statewide'!A144</f>
        <v>17</v>
      </c>
      <c r="B141">
        <f>'Main - Statewide'!B144</f>
        <v>3</v>
      </c>
      <c r="C141" t="str">
        <f>'Main - Statewide'!C144</f>
        <v>0879</v>
      </c>
      <c r="D141" t="str">
        <f>'Main - Statewide'!D144</f>
        <v>HAMILTON CIVIL TOWN</v>
      </c>
      <c r="E141" t="str">
        <f>'Main - Statewide'!E144</f>
        <v>Y</v>
      </c>
      <c r="F141">
        <f>'Main - Statewide'!F144</f>
        <v>234</v>
      </c>
      <c r="G141">
        <f>'Main - Statewide'!G144</f>
        <v>5.4085288339304292E-3</v>
      </c>
      <c r="H141" s="66">
        <f>IFERROR(ROUND('Main - Statewide'!H144,2),"")</f>
        <v>1340.1</v>
      </c>
      <c r="I141">
        <f>'Main - Statewide'!I144</f>
        <v>0</v>
      </c>
      <c r="J141">
        <f>'Main - Statewide'!J144</f>
        <v>0</v>
      </c>
      <c r="K141">
        <f>'Main - Statewide'!K144</f>
        <v>791.57</v>
      </c>
      <c r="L141">
        <f>'Main - Statewide'!L144</f>
        <v>0</v>
      </c>
      <c r="M141">
        <f>'Main - Statewide'!M144</f>
        <v>0</v>
      </c>
      <c r="N141">
        <f>'Main - Statewide'!N144</f>
        <v>0</v>
      </c>
      <c r="O141">
        <f>'Main - Statewide'!O144</f>
        <v>0</v>
      </c>
      <c r="P141">
        <f>'Main - Statewide'!P144</f>
        <v>0</v>
      </c>
      <c r="Q141">
        <f>'Main - Statewide'!Q144</f>
        <v>791.57</v>
      </c>
      <c r="R141">
        <f>'Main - Statewide'!R144</f>
        <v>548.52999999999986</v>
      </c>
    </row>
    <row r="142" spans="1:18" x14ac:dyDescent="0.25">
      <c r="A142" t="str">
        <f>'Main - Statewide'!A145</f>
        <v>17</v>
      </c>
      <c r="B142">
        <f>'Main - Statewide'!B145</f>
        <v>3</v>
      </c>
      <c r="C142" t="str">
        <f>'Main - Statewide'!C145</f>
        <v>0589</v>
      </c>
      <c r="D142" t="str">
        <f>'Main - Statewide'!D145</f>
        <v>ST. JOE CIVIL TOWN</v>
      </c>
      <c r="E142">
        <f>'Main - Statewide'!E145</f>
        <v>0</v>
      </c>
      <c r="F142">
        <f>'Main - Statewide'!F145</f>
        <v>418</v>
      </c>
      <c r="G142">
        <f>'Main - Statewide'!G145</f>
        <v>9.661389113602219E-3</v>
      </c>
      <c r="H142" s="66">
        <f>IFERROR(ROUND('Main - Statewide'!H145,2),"")</f>
        <v>2393.86</v>
      </c>
      <c r="I142">
        <f>'Main - Statewide'!I145</f>
        <v>0</v>
      </c>
      <c r="J142">
        <f>'Main - Statewide'!J145</f>
        <v>0</v>
      </c>
      <c r="K142">
        <f>'Main - Statewide'!K145</f>
        <v>1414</v>
      </c>
      <c r="L142">
        <f>'Main - Statewide'!L145</f>
        <v>0</v>
      </c>
      <c r="M142">
        <f>'Main - Statewide'!M145</f>
        <v>0</v>
      </c>
      <c r="N142">
        <f>'Main - Statewide'!N145</f>
        <v>0</v>
      </c>
      <c r="O142">
        <f>'Main - Statewide'!O145</f>
        <v>0</v>
      </c>
      <c r="P142">
        <f>'Main - Statewide'!P145</f>
        <v>0</v>
      </c>
      <c r="Q142">
        <f>'Main - Statewide'!Q145</f>
        <v>1414</v>
      </c>
      <c r="R142">
        <f>'Main - Statewide'!R145</f>
        <v>979.86000000000013</v>
      </c>
    </row>
    <row r="143" spans="1:18" x14ac:dyDescent="0.25">
      <c r="A143" t="str">
        <f>'Main - Statewide'!A146</f>
        <v>17</v>
      </c>
      <c r="B143">
        <f>'Main - Statewide'!B146</f>
        <v>3</v>
      </c>
      <c r="C143" t="str">
        <f>'Main - Statewide'!C146</f>
        <v>0590</v>
      </c>
      <c r="D143" t="str">
        <f>'Main - Statewide'!D146</f>
        <v>WATERLOO CIVIL TOWN</v>
      </c>
      <c r="E143">
        <f>'Main - Statewide'!E146</f>
        <v>0</v>
      </c>
      <c r="F143">
        <f>'Main - Statewide'!F146</f>
        <v>2116</v>
      </c>
      <c r="G143">
        <f>'Main - Statewide'!G146</f>
        <v>4.8907893216225587E-2</v>
      </c>
      <c r="H143" s="66">
        <f>IFERROR(ROUND('Main - Statewide'!H146,2),"")</f>
        <v>12118.19</v>
      </c>
      <c r="I143">
        <f>'Main - Statewide'!I146</f>
        <v>0</v>
      </c>
      <c r="J143">
        <f>'Main - Statewide'!J146</f>
        <v>0</v>
      </c>
      <c r="K143">
        <f>'Main - Statewide'!K146</f>
        <v>7157.94</v>
      </c>
      <c r="L143">
        <f>'Main - Statewide'!L146</f>
        <v>0</v>
      </c>
      <c r="M143">
        <f>'Main - Statewide'!M146</f>
        <v>0</v>
      </c>
      <c r="N143">
        <f>'Main - Statewide'!N146</f>
        <v>0</v>
      </c>
      <c r="O143">
        <f>'Main - Statewide'!O146</f>
        <v>0</v>
      </c>
      <c r="P143">
        <f>'Main - Statewide'!P146</f>
        <v>0</v>
      </c>
      <c r="Q143">
        <f>'Main - Statewide'!Q146</f>
        <v>7157.94</v>
      </c>
      <c r="R143">
        <f>'Main - Statewide'!R146</f>
        <v>4960.2500000000009</v>
      </c>
    </row>
    <row r="144" spans="1:18" x14ac:dyDescent="0.25">
      <c r="A144">
        <f>'Main - Statewide'!A147</f>
        <v>0</v>
      </c>
      <c r="B144">
        <f>'Main - Statewide'!B147</f>
        <v>0</v>
      </c>
      <c r="C144">
        <f>'Main - Statewide'!C147</f>
        <v>0</v>
      </c>
      <c r="D144" t="str">
        <f>'Main - Statewide'!D147</f>
        <v>COUNTY DISTRIBUTION AMOUNT</v>
      </c>
      <c r="E144">
        <f>'Main - Statewide'!E147</f>
        <v>0</v>
      </c>
      <c r="F144">
        <f>'Main - Statewide'!F147</f>
        <v>43265</v>
      </c>
      <c r="G144">
        <f>'Main - Statewide'!G147</f>
        <v>1.0000000000000002</v>
      </c>
      <c r="H144" s="66">
        <f>IFERROR(ROUND('Main - Statewide'!H147,2),"")</f>
        <v>247775.84</v>
      </c>
      <c r="I144">
        <f>'Main - Statewide'!I147</f>
        <v>0</v>
      </c>
      <c r="J144">
        <f>'Main - Statewide'!J147</f>
        <v>0</v>
      </c>
      <c r="K144">
        <f>'Main - Statewide'!K147</f>
        <v>146355.51999999999</v>
      </c>
      <c r="L144">
        <f>'Main - Statewide'!L147</f>
        <v>0</v>
      </c>
      <c r="M144">
        <f>'Main - Statewide'!M147</f>
        <v>0</v>
      </c>
      <c r="N144">
        <f>'Main - Statewide'!N147</f>
        <v>0</v>
      </c>
      <c r="O144">
        <f>'Main - Statewide'!O147</f>
        <v>0</v>
      </c>
      <c r="P144">
        <f>'Main - Statewide'!P147</f>
        <v>0</v>
      </c>
      <c r="Q144">
        <f>'Main - Statewide'!Q147</f>
        <v>146355.51999999999</v>
      </c>
      <c r="R144">
        <f>'Main - Statewide'!R147</f>
        <v>101420.32</v>
      </c>
    </row>
    <row r="145" spans="1:18" x14ac:dyDescent="0.25">
      <c r="A145" t="str">
        <f>'Main - Statewide'!A148</f>
        <v/>
      </c>
      <c r="B145">
        <f>'Main - Statewide'!B148</f>
        <v>0</v>
      </c>
      <c r="C145">
        <f>'Main - Statewide'!C148</f>
        <v>0</v>
      </c>
      <c r="D145" t="str">
        <f>'Main - Statewide'!D148</f>
        <v/>
      </c>
      <c r="E145">
        <f>'Main - Statewide'!E148</f>
        <v>0</v>
      </c>
      <c r="F145">
        <f>'Main - Statewide'!F148</f>
        <v>0</v>
      </c>
      <c r="G145">
        <f>'Main - Statewide'!G148</f>
        <v>0</v>
      </c>
      <c r="H145" s="66">
        <f>IFERROR(ROUND('Main - Statewide'!H148,2),"")</f>
        <v>0</v>
      </c>
      <c r="I145">
        <f>'Main - Statewide'!I148</f>
        <v>0</v>
      </c>
      <c r="J145">
        <f>'Main - Statewide'!J148</f>
        <v>0</v>
      </c>
      <c r="K145" t="str">
        <f>'Main - Statewide'!K148</f>
        <v/>
      </c>
      <c r="L145" t="str">
        <f>'Main - Statewide'!L148</f>
        <v/>
      </c>
      <c r="M145" t="str">
        <f>'Main - Statewide'!M148</f>
        <v/>
      </c>
      <c r="N145" t="str">
        <f>'Main - Statewide'!N148</f>
        <v/>
      </c>
      <c r="O145" t="str">
        <f>'Main - Statewide'!O148</f>
        <v/>
      </c>
      <c r="P145" t="str">
        <f>'Main - Statewide'!P148</f>
        <v/>
      </c>
      <c r="Q145" t="str">
        <f>'Main - Statewide'!Q148</f>
        <v/>
      </c>
      <c r="R145" t="str">
        <f>'Main - Statewide'!R148</f>
        <v/>
      </c>
    </row>
    <row r="146" spans="1:18" x14ac:dyDescent="0.25">
      <c r="A146" t="str">
        <f>'Main - Statewide'!A149</f>
        <v>18</v>
      </c>
      <c r="B146">
        <f>'Main - Statewide'!B149</f>
        <v>1</v>
      </c>
      <c r="C146" t="str">
        <f>'Main - Statewide'!C149</f>
        <v>0000</v>
      </c>
      <c r="D146" t="str">
        <f>'Main - Statewide'!D149</f>
        <v>DELAWARE COUNTY</v>
      </c>
      <c r="E146">
        <f>'Main - Statewide'!E149</f>
        <v>0</v>
      </c>
      <c r="F146">
        <f>'Main - Statewide'!F149</f>
        <v>28256</v>
      </c>
      <c r="G146">
        <f>'Main - Statewide'!G149</f>
        <v>0.25250440113312422</v>
      </c>
      <c r="H146" s="66">
        <f>IFERROR(ROUND('Main - Statewide'!H149,2),"")</f>
        <v>161820.26</v>
      </c>
      <c r="I146">
        <f>'Main - Statewide'!I149</f>
        <v>0</v>
      </c>
      <c r="J146">
        <f>'Main - Statewide'!J149</f>
        <v>0</v>
      </c>
      <c r="K146">
        <f>'Main - Statewide'!K149</f>
        <v>95583.53</v>
      </c>
      <c r="L146">
        <f>'Main - Statewide'!L149</f>
        <v>0</v>
      </c>
      <c r="M146">
        <f>'Main - Statewide'!M149</f>
        <v>0</v>
      </c>
      <c r="N146">
        <f>'Main - Statewide'!N149</f>
        <v>0</v>
      </c>
      <c r="O146">
        <f>'Main - Statewide'!O149</f>
        <v>0</v>
      </c>
      <c r="P146">
        <f>'Main - Statewide'!P149</f>
        <v>0</v>
      </c>
      <c r="Q146">
        <f>'Main - Statewide'!Q149</f>
        <v>95583.53</v>
      </c>
      <c r="R146">
        <f>'Main - Statewide'!R149</f>
        <v>66236.73000000001</v>
      </c>
    </row>
    <row r="147" spans="1:18" x14ac:dyDescent="0.25">
      <c r="A147" t="str">
        <f>'Main - Statewide'!A150</f>
        <v>18</v>
      </c>
      <c r="B147">
        <f>'Main - Statewide'!B150</f>
        <v>3</v>
      </c>
      <c r="C147" t="str">
        <f>'Main - Statewide'!C150</f>
        <v>0591</v>
      </c>
      <c r="D147" t="str">
        <f>'Main - Statewide'!D150</f>
        <v>ALBANY CIVIL TOWN</v>
      </c>
      <c r="E147" t="str">
        <f>'Main - Statewide'!E150</f>
        <v>Y</v>
      </c>
      <c r="F147">
        <f>'Main - Statewide'!F150</f>
        <v>2108</v>
      </c>
      <c r="G147">
        <f>'Main - Statewide'!G150</f>
        <v>1.8837743402768468E-2</v>
      </c>
      <c r="H147" s="66">
        <f>IFERROR(ROUND('Main - Statewide'!H150,2),"")</f>
        <v>12072.38</v>
      </c>
      <c r="I147">
        <f>'Main - Statewide'!I150</f>
        <v>0</v>
      </c>
      <c r="J147">
        <f>'Main - Statewide'!J150</f>
        <v>0</v>
      </c>
      <c r="K147">
        <f>'Main - Statewide'!K150</f>
        <v>7130.88</v>
      </c>
      <c r="L147">
        <f>'Main - Statewide'!L150</f>
        <v>0</v>
      </c>
      <c r="M147">
        <f>'Main - Statewide'!M150</f>
        <v>0</v>
      </c>
      <c r="N147">
        <f>'Main - Statewide'!N150</f>
        <v>0</v>
      </c>
      <c r="O147">
        <f>'Main - Statewide'!O150</f>
        <v>0</v>
      </c>
      <c r="P147">
        <f>'Main - Statewide'!P150</f>
        <v>0</v>
      </c>
      <c r="Q147">
        <f>'Main - Statewide'!Q150</f>
        <v>7130.88</v>
      </c>
      <c r="R147">
        <f>'Main - Statewide'!R150</f>
        <v>4941.4999999999991</v>
      </c>
    </row>
    <row r="148" spans="1:18" x14ac:dyDescent="0.25">
      <c r="A148" t="str">
        <f>'Main - Statewide'!A151</f>
        <v>18</v>
      </c>
      <c r="B148">
        <f>'Main - Statewide'!B151</f>
        <v>3</v>
      </c>
      <c r="C148" t="str">
        <f>'Main - Statewide'!C151</f>
        <v>0746</v>
      </c>
      <c r="D148" t="str">
        <f>'Main - Statewide'!D151</f>
        <v>CHESTERFIELD CIVIL TOWN</v>
      </c>
      <c r="E148" t="str">
        <f>'Main - Statewide'!E151</f>
        <v>Y</v>
      </c>
      <c r="F148">
        <f>'Main - Statewide'!F151</f>
        <v>8</v>
      </c>
      <c r="G148">
        <f>'Main - Statewide'!G151</f>
        <v>7.1490487297034045E-5</v>
      </c>
      <c r="H148" s="66">
        <f>IFERROR(ROUND('Main - Statewide'!H151,2),"")</f>
        <v>45.82</v>
      </c>
      <c r="I148">
        <f>'Main - Statewide'!I151</f>
        <v>0</v>
      </c>
      <c r="J148">
        <f>'Main - Statewide'!J151</f>
        <v>0</v>
      </c>
      <c r="K148">
        <f>'Main - Statewide'!K151</f>
        <v>27.06</v>
      </c>
      <c r="L148">
        <f>'Main - Statewide'!L151</f>
        <v>0</v>
      </c>
      <c r="M148">
        <f>'Main - Statewide'!M151</f>
        <v>0</v>
      </c>
      <c r="N148">
        <f>'Main - Statewide'!N151</f>
        <v>0</v>
      </c>
      <c r="O148">
        <f>'Main - Statewide'!O151</f>
        <v>0</v>
      </c>
      <c r="P148">
        <f>'Main - Statewide'!P151</f>
        <v>0</v>
      </c>
      <c r="Q148">
        <f>'Main - Statewide'!Q151</f>
        <v>27.06</v>
      </c>
      <c r="R148">
        <f>'Main - Statewide'!R151</f>
        <v>18.760000000000002</v>
      </c>
    </row>
    <row r="149" spans="1:18" x14ac:dyDescent="0.25">
      <c r="A149" t="str">
        <f>'Main - Statewide'!A152</f>
        <v>18</v>
      </c>
      <c r="B149">
        <f>'Main - Statewide'!B152</f>
        <v>3</v>
      </c>
      <c r="C149" t="str">
        <f>'Main - Statewide'!C152</f>
        <v>0963</v>
      </c>
      <c r="D149" t="str">
        <f>'Main - Statewide'!D152</f>
        <v>DALEVILLE CIVIL TOWN</v>
      </c>
      <c r="E149">
        <f>'Main - Statewide'!E152</f>
        <v>0</v>
      </c>
      <c r="F149">
        <f>'Main - Statewide'!F152</f>
        <v>1651</v>
      </c>
      <c r="G149">
        <f>'Main - Statewide'!G152</f>
        <v>1.47538493159254E-2</v>
      </c>
      <c r="H149" s="66">
        <f>IFERROR(ROUND('Main - Statewide'!H152,2),"")</f>
        <v>9455.17</v>
      </c>
      <c r="I149">
        <f>'Main - Statewide'!I152</f>
        <v>0</v>
      </c>
      <c r="J149">
        <f>'Main - Statewide'!J152</f>
        <v>0</v>
      </c>
      <c r="K149">
        <f>'Main - Statewide'!K152</f>
        <v>5584.95</v>
      </c>
      <c r="L149">
        <f>'Main - Statewide'!L152</f>
        <v>0</v>
      </c>
      <c r="M149">
        <f>'Main - Statewide'!M152</f>
        <v>0</v>
      </c>
      <c r="N149">
        <f>'Main - Statewide'!N152</f>
        <v>0</v>
      </c>
      <c r="O149">
        <f>'Main - Statewide'!O152</f>
        <v>0</v>
      </c>
      <c r="P149">
        <f>'Main - Statewide'!P152</f>
        <v>0</v>
      </c>
      <c r="Q149">
        <f>'Main - Statewide'!Q152</f>
        <v>5584.95</v>
      </c>
      <c r="R149">
        <f>'Main - Statewide'!R152</f>
        <v>3870.2200000000003</v>
      </c>
    </row>
    <row r="150" spans="1:18" x14ac:dyDescent="0.25">
      <c r="A150" t="str">
        <f>'Main - Statewide'!A153</f>
        <v>18</v>
      </c>
      <c r="B150">
        <f>'Main - Statewide'!B153</f>
        <v>3</v>
      </c>
      <c r="C150" t="str">
        <f>'Main - Statewide'!C153</f>
        <v>0592</v>
      </c>
      <c r="D150" t="str">
        <f>'Main - Statewide'!D153</f>
        <v>EATON CIVIL TOWN</v>
      </c>
      <c r="E150">
        <f>'Main - Statewide'!E153</f>
        <v>0</v>
      </c>
      <c r="F150">
        <f>'Main - Statewide'!F153</f>
        <v>1595</v>
      </c>
      <c r="G150">
        <f>'Main - Statewide'!G153</f>
        <v>1.4253415904846162E-2</v>
      </c>
      <c r="H150" s="66">
        <f>IFERROR(ROUND('Main - Statewide'!H153,2),"")</f>
        <v>9134.4599999999991</v>
      </c>
      <c r="I150">
        <f>'Main - Statewide'!I153</f>
        <v>0</v>
      </c>
      <c r="J150">
        <f>'Main - Statewide'!J153</f>
        <v>0</v>
      </c>
      <c r="K150">
        <f>'Main - Statewide'!K153</f>
        <v>5395.52</v>
      </c>
      <c r="L150">
        <f>'Main - Statewide'!L153</f>
        <v>0</v>
      </c>
      <c r="M150">
        <f>'Main - Statewide'!M153</f>
        <v>0</v>
      </c>
      <c r="N150">
        <f>'Main - Statewide'!N153</f>
        <v>0</v>
      </c>
      <c r="O150">
        <f>'Main - Statewide'!O153</f>
        <v>0</v>
      </c>
      <c r="P150">
        <f>'Main - Statewide'!P153</f>
        <v>0</v>
      </c>
      <c r="Q150">
        <f>'Main - Statewide'!Q153</f>
        <v>5395.52</v>
      </c>
      <c r="R150">
        <f>'Main - Statewide'!R153</f>
        <v>3738.9399999999987</v>
      </c>
    </row>
    <row r="151" spans="1:18" x14ac:dyDescent="0.25">
      <c r="A151" t="str">
        <f>'Main - Statewide'!A154</f>
        <v>18</v>
      </c>
      <c r="B151">
        <f>'Main - Statewide'!B154</f>
        <v>3</v>
      </c>
      <c r="C151" t="str">
        <f>'Main - Statewide'!C154</f>
        <v>0593</v>
      </c>
      <c r="D151" t="str">
        <f>'Main - Statewide'!D154</f>
        <v>GASTON CIVIL TOWN</v>
      </c>
      <c r="E151">
        <f>'Main - Statewide'!E154</f>
        <v>0</v>
      </c>
      <c r="F151">
        <f>'Main - Statewide'!F154</f>
        <v>796</v>
      </c>
      <c r="G151">
        <f>'Main - Statewide'!G154</f>
        <v>7.113303486054887E-3</v>
      </c>
      <c r="H151" s="66">
        <f>IFERROR(ROUND('Main - Statewide'!H154,2),"")</f>
        <v>4558.6400000000003</v>
      </c>
      <c r="I151">
        <f>'Main - Statewide'!I154</f>
        <v>0</v>
      </c>
      <c r="J151">
        <f>'Main - Statewide'!J154</f>
        <v>0</v>
      </c>
      <c r="K151">
        <f>'Main - Statewide'!K154</f>
        <v>2692.68</v>
      </c>
      <c r="L151">
        <f>'Main - Statewide'!L154</f>
        <v>0</v>
      </c>
      <c r="M151">
        <f>'Main - Statewide'!M154</f>
        <v>0</v>
      </c>
      <c r="N151">
        <f>'Main - Statewide'!N154</f>
        <v>0</v>
      </c>
      <c r="O151">
        <f>'Main - Statewide'!O154</f>
        <v>0</v>
      </c>
      <c r="P151">
        <f>'Main - Statewide'!P154</f>
        <v>0</v>
      </c>
      <c r="Q151">
        <f>'Main - Statewide'!Q154</f>
        <v>2692.68</v>
      </c>
      <c r="R151">
        <f>'Main - Statewide'!R154</f>
        <v>1865.9600000000005</v>
      </c>
    </row>
    <row r="152" spans="1:18" x14ac:dyDescent="0.25">
      <c r="A152" t="str">
        <f>'Main - Statewide'!A155</f>
        <v>18</v>
      </c>
      <c r="B152">
        <f>'Main - Statewide'!B155</f>
        <v>3</v>
      </c>
      <c r="C152" t="str">
        <f>'Main - Statewide'!C155</f>
        <v>0107</v>
      </c>
      <c r="D152" t="str">
        <f>'Main - Statewide'!D155</f>
        <v>MUNCIE CIVIL CITY</v>
      </c>
      <c r="E152">
        <f>'Main - Statewide'!E155</f>
        <v>0</v>
      </c>
      <c r="F152">
        <f>'Main - Statewide'!F155</f>
        <v>65194</v>
      </c>
      <c r="G152">
        <f>'Main - Statewide'!G155</f>
        <v>0.58259385360535465</v>
      </c>
      <c r="H152" s="66">
        <f>IFERROR(ROUND('Main - Statewide'!H155,2),"")</f>
        <v>373361.77</v>
      </c>
      <c r="I152">
        <f>'Main - Statewide'!I155</f>
        <v>0</v>
      </c>
      <c r="J152">
        <f>'Main - Statewide'!J155</f>
        <v>0</v>
      </c>
      <c r="K152">
        <f>'Main - Statewide'!K155</f>
        <v>220536.26</v>
      </c>
      <c r="L152">
        <f>'Main - Statewide'!L155</f>
        <v>0</v>
      </c>
      <c r="M152">
        <f>'Main - Statewide'!M155</f>
        <v>0</v>
      </c>
      <c r="N152">
        <f>'Main - Statewide'!N155</f>
        <v>0</v>
      </c>
      <c r="O152">
        <f>'Main - Statewide'!O155</f>
        <v>0</v>
      </c>
      <c r="P152">
        <f>'Main - Statewide'!P155</f>
        <v>0</v>
      </c>
      <c r="Q152">
        <f>'Main - Statewide'!Q155</f>
        <v>220536.26</v>
      </c>
      <c r="R152">
        <f>'Main - Statewide'!R155</f>
        <v>152825.51</v>
      </c>
    </row>
    <row r="153" spans="1:18" x14ac:dyDescent="0.25">
      <c r="A153" t="str">
        <f>'Main - Statewide'!A156</f>
        <v>18</v>
      </c>
      <c r="B153">
        <f>'Main - Statewide'!B156</f>
        <v>3</v>
      </c>
      <c r="C153" t="str">
        <f>'Main - Statewide'!C156</f>
        <v>0594</v>
      </c>
      <c r="D153" t="str">
        <f>'Main - Statewide'!D156</f>
        <v>SELMA CIVIL TOWN</v>
      </c>
      <c r="E153">
        <f>'Main - Statewide'!E156</f>
        <v>0</v>
      </c>
      <c r="F153">
        <f>'Main - Statewide'!F156</f>
        <v>747</v>
      </c>
      <c r="G153">
        <f>'Main - Statewide'!G156</f>
        <v>6.6754242513605531E-3</v>
      </c>
      <c r="H153" s="66">
        <f>IFERROR(ROUND('Main - Statewide'!H156,2),"")</f>
        <v>4278.0200000000004</v>
      </c>
      <c r="I153">
        <f>'Main - Statewide'!I156</f>
        <v>0</v>
      </c>
      <c r="J153">
        <f>'Main - Statewide'!J156</f>
        <v>0</v>
      </c>
      <c r="K153">
        <f>'Main - Statewide'!K156</f>
        <v>2526.9299999999998</v>
      </c>
      <c r="L153">
        <f>'Main - Statewide'!L156</f>
        <v>0</v>
      </c>
      <c r="M153">
        <f>'Main - Statewide'!M156</f>
        <v>0</v>
      </c>
      <c r="N153">
        <f>'Main - Statewide'!N156</f>
        <v>0</v>
      </c>
      <c r="O153">
        <f>'Main - Statewide'!O156</f>
        <v>0</v>
      </c>
      <c r="P153">
        <f>'Main - Statewide'!P156</f>
        <v>0</v>
      </c>
      <c r="Q153">
        <f>'Main - Statewide'!Q156</f>
        <v>2526.9299999999998</v>
      </c>
      <c r="R153">
        <f>'Main - Statewide'!R156</f>
        <v>1751.0900000000006</v>
      </c>
    </row>
    <row r="154" spans="1:18" x14ac:dyDescent="0.25">
      <c r="A154" t="str">
        <f>'Main - Statewide'!A157</f>
        <v>18</v>
      </c>
      <c r="B154">
        <f>'Main - Statewide'!B157</f>
        <v>3</v>
      </c>
      <c r="C154" t="str">
        <f>'Main - Statewide'!C157</f>
        <v>0595</v>
      </c>
      <c r="D154" t="str">
        <f>'Main - Statewide'!D157</f>
        <v>YORKTOWN CIVIL TOWN</v>
      </c>
      <c r="E154">
        <f>'Main - Statewide'!E157</f>
        <v>0</v>
      </c>
      <c r="F154">
        <f>'Main - Statewide'!F157</f>
        <v>11548</v>
      </c>
      <c r="G154">
        <f>'Main - Statewide'!G157</f>
        <v>0.10319651841326863</v>
      </c>
      <c r="H154" s="66">
        <f>IFERROR(ROUND('Main - Statewide'!H157,2),"")</f>
        <v>66134.64</v>
      </c>
      <c r="I154">
        <f>'Main - Statewide'!I157</f>
        <v>0</v>
      </c>
      <c r="J154">
        <f>'Main - Statewide'!J157</f>
        <v>0</v>
      </c>
      <c r="K154">
        <f>'Main - Statewide'!K157</f>
        <v>39064.22</v>
      </c>
      <c r="L154">
        <f>'Main - Statewide'!L157</f>
        <v>0</v>
      </c>
      <c r="M154">
        <f>'Main - Statewide'!M157</f>
        <v>0</v>
      </c>
      <c r="N154">
        <f>'Main - Statewide'!N157</f>
        <v>0</v>
      </c>
      <c r="O154">
        <f>'Main - Statewide'!O157</f>
        <v>0</v>
      </c>
      <c r="P154">
        <f>'Main - Statewide'!P157</f>
        <v>0</v>
      </c>
      <c r="Q154">
        <f>'Main - Statewide'!Q157</f>
        <v>39064.22</v>
      </c>
      <c r="R154">
        <f>'Main - Statewide'!R157</f>
        <v>27070.42</v>
      </c>
    </row>
    <row r="155" spans="1:18" x14ac:dyDescent="0.25">
      <c r="A155">
        <f>'Main - Statewide'!A158</f>
        <v>0</v>
      </c>
      <c r="B155">
        <f>'Main - Statewide'!B158</f>
        <v>0</v>
      </c>
      <c r="C155">
        <f>'Main - Statewide'!C158</f>
        <v>0</v>
      </c>
      <c r="D155" t="str">
        <f>'Main - Statewide'!D158</f>
        <v>COUNTY DISTRIBUTION AMOUNT</v>
      </c>
      <c r="E155">
        <f>'Main - Statewide'!E158</f>
        <v>0</v>
      </c>
      <c r="F155">
        <f>'Main - Statewide'!F158</f>
        <v>111903</v>
      </c>
      <c r="G155">
        <f>'Main - Statewide'!G158</f>
        <v>1</v>
      </c>
      <c r="H155" s="66">
        <f>IFERROR(ROUND('Main - Statewide'!H158,2),"")</f>
        <v>640861.16</v>
      </c>
      <c r="I155">
        <f>'Main - Statewide'!I158</f>
        <v>0</v>
      </c>
      <c r="J155">
        <f>'Main - Statewide'!J158</f>
        <v>0</v>
      </c>
      <c r="K155">
        <f>'Main - Statewide'!K158</f>
        <v>378542.04</v>
      </c>
      <c r="L155">
        <f>'Main - Statewide'!L158</f>
        <v>0</v>
      </c>
      <c r="M155">
        <f>'Main - Statewide'!M158</f>
        <v>0</v>
      </c>
      <c r="N155">
        <f>'Main - Statewide'!N158</f>
        <v>0</v>
      </c>
      <c r="O155">
        <f>'Main - Statewide'!O158</f>
        <v>0</v>
      </c>
      <c r="P155">
        <f>'Main - Statewide'!P158</f>
        <v>0</v>
      </c>
      <c r="Q155">
        <f>'Main - Statewide'!Q158</f>
        <v>378542.04</v>
      </c>
      <c r="R155">
        <f>'Main - Statewide'!R158</f>
        <v>262319.12000000005</v>
      </c>
    </row>
    <row r="156" spans="1:18" x14ac:dyDescent="0.25">
      <c r="A156" t="str">
        <f>'Main - Statewide'!A159</f>
        <v/>
      </c>
      <c r="B156">
        <f>'Main - Statewide'!B159</f>
        <v>0</v>
      </c>
      <c r="C156">
        <f>'Main - Statewide'!C159</f>
        <v>0</v>
      </c>
      <c r="D156" t="str">
        <f>'Main - Statewide'!D159</f>
        <v/>
      </c>
      <c r="E156">
        <f>'Main - Statewide'!E159</f>
        <v>0</v>
      </c>
      <c r="F156">
        <f>'Main - Statewide'!F159</f>
        <v>0</v>
      </c>
      <c r="G156">
        <f>'Main - Statewide'!G159</f>
        <v>0</v>
      </c>
      <c r="H156" s="66">
        <f>IFERROR(ROUND('Main - Statewide'!H159,2),"")</f>
        <v>0</v>
      </c>
      <c r="I156">
        <f>'Main - Statewide'!I159</f>
        <v>0</v>
      </c>
      <c r="J156">
        <f>'Main - Statewide'!J159</f>
        <v>0</v>
      </c>
      <c r="K156" t="str">
        <f>'Main - Statewide'!K159</f>
        <v/>
      </c>
      <c r="L156" t="str">
        <f>'Main - Statewide'!L159</f>
        <v/>
      </c>
      <c r="M156" t="str">
        <f>'Main - Statewide'!M159</f>
        <v/>
      </c>
      <c r="N156" t="str">
        <f>'Main - Statewide'!N159</f>
        <v/>
      </c>
      <c r="O156" t="str">
        <f>'Main - Statewide'!O159</f>
        <v/>
      </c>
      <c r="P156" t="str">
        <f>'Main - Statewide'!P159</f>
        <v/>
      </c>
      <c r="Q156" t="str">
        <f>'Main - Statewide'!Q159</f>
        <v/>
      </c>
      <c r="R156" t="str">
        <f>'Main - Statewide'!R159</f>
        <v/>
      </c>
    </row>
    <row r="157" spans="1:18" x14ac:dyDescent="0.25">
      <c r="A157" t="str">
        <f>'Main - Statewide'!A160</f>
        <v>19</v>
      </c>
      <c r="B157">
        <f>'Main - Statewide'!B160</f>
        <v>1</v>
      </c>
      <c r="C157" t="str">
        <f>'Main - Statewide'!C160</f>
        <v>0000</v>
      </c>
      <c r="D157" t="str">
        <f>'Main - Statewide'!D160</f>
        <v>DUBOIS COUNTY</v>
      </c>
      <c r="E157">
        <f>'Main - Statewide'!E160</f>
        <v>0</v>
      </c>
      <c r="F157">
        <f>'Main - Statewide'!F160</f>
        <v>17379</v>
      </c>
      <c r="G157">
        <f>'Main - Statewide'!G160</f>
        <v>0.3982629419987625</v>
      </c>
      <c r="H157" s="66">
        <f>IFERROR(ROUND('Main - Statewide'!H160,2),"")</f>
        <v>99528.4</v>
      </c>
      <c r="I157">
        <f>'Main - Statewide'!I160</f>
        <v>0</v>
      </c>
      <c r="J157">
        <f>'Main - Statewide'!J160</f>
        <v>0</v>
      </c>
      <c r="K157">
        <f>'Main - Statewide'!K160</f>
        <v>58789.15</v>
      </c>
      <c r="L157">
        <f>'Main - Statewide'!L160</f>
        <v>0</v>
      </c>
      <c r="M157">
        <f>'Main - Statewide'!M160</f>
        <v>0</v>
      </c>
      <c r="N157">
        <f>'Main - Statewide'!N160</f>
        <v>0</v>
      </c>
      <c r="O157">
        <f>'Main - Statewide'!O160</f>
        <v>0</v>
      </c>
      <c r="P157">
        <f>'Main - Statewide'!P160</f>
        <v>0</v>
      </c>
      <c r="Q157">
        <f>'Main - Statewide'!Q160</f>
        <v>58789.15</v>
      </c>
      <c r="R157">
        <f>'Main - Statewide'!R160</f>
        <v>40739.249999999993</v>
      </c>
    </row>
    <row r="158" spans="1:18" x14ac:dyDescent="0.25">
      <c r="A158" t="str">
        <f>'Main - Statewide'!A161</f>
        <v>19</v>
      </c>
      <c r="B158">
        <f>'Main - Statewide'!B161</f>
        <v>3</v>
      </c>
      <c r="C158" t="str">
        <f>'Main - Statewide'!C161</f>
        <v>0596</v>
      </c>
      <c r="D158" t="str">
        <f>'Main - Statewide'!D161</f>
        <v>BIRDSEYE CIVIL TOWN</v>
      </c>
      <c r="E158">
        <f>'Main - Statewide'!E161</f>
        <v>0</v>
      </c>
      <c r="F158">
        <f>'Main - Statewide'!F161</f>
        <v>417</v>
      </c>
      <c r="G158">
        <f>'Main - Statewide'!G161</f>
        <v>9.5561106400531663E-3</v>
      </c>
      <c r="H158" s="66">
        <f>IFERROR(ROUND('Main - Statewide'!H161,2),"")</f>
        <v>2388.13</v>
      </c>
      <c r="I158">
        <f>'Main - Statewide'!I161</f>
        <v>0</v>
      </c>
      <c r="J158">
        <f>'Main - Statewide'!J161</f>
        <v>0</v>
      </c>
      <c r="K158">
        <f>'Main - Statewide'!K161</f>
        <v>1410.61</v>
      </c>
      <c r="L158">
        <f>'Main - Statewide'!L161</f>
        <v>0</v>
      </c>
      <c r="M158">
        <f>'Main - Statewide'!M161</f>
        <v>0</v>
      </c>
      <c r="N158">
        <f>'Main - Statewide'!N161</f>
        <v>0</v>
      </c>
      <c r="O158">
        <f>'Main - Statewide'!O161</f>
        <v>0</v>
      </c>
      <c r="P158">
        <f>'Main - Statewide'!P161</f>
        <v>0</v>
      </c>
      <c r="Q158">
        <f>'Main - Statewide'!Q161</f>
        <v>1410.61</v>
      </c>
      <c r="R158">
        <f>'Main - Statewide'!R161</f>
        <v>977.52000000000021</v>
      </c>
    </row>
    <row r="159" spans="1:18" x14ac:dyDescent="0.25">
      <c r="A159" t="str">
        <f>'Main - Statewide'!A162</f>
        <v>19</v>
      </c>
      <c r="B159">
        <f>'Main - Statewide'!B162</f>
        <v>3</v>
      </c>
      <c r="C159" t="str">
        <f>'Main - Statewide'!C162</f>
        <v>0597</v>
      </c>
      <c r="D159" t="str">
        <f>'Main - Statewide'!D162</f>
        <v>FERDINAND CIVIL TOWN</v>
      </c>
      <c r="E159">
        <f>'Main - Statewide'!E162</f>
        <v>0</v>
      </c>
      <c r="F159">
        <f>'Main - Statewide'!F162</f>
        <v>2157</v>
      </c>
      <c r="G159">
        <f>'Main - Statewide'!G162</f>
        <v>4.9430529138116734E-2</v>
      </c>
      <c r="H159" s="66">
        <f>IFERROR(ROUND('Main - Statewide'!H162,2),"")</f>
        <v>12353</v>
      </c>
      <c r="I159">
        <f>'Main - Statewide'!I162</f>
        <v>0</v>
      </c>
      <c r="J159">
        <f>'Main - Statewide'!J162</f>
        <v>0</v>
      </c>
      <c r="K159">
        <f>'Main - Statewide'!K162</f>
        <v>7296.63</v>
      </c>
      <c r="L159">
        <f>'Main - Statewide'!L162</f>
        <v>0</v>
      </c>
      <c r="M159">
        <f>'Main - Statewide'!M162</f>
        <v>0</v>
      </c>
      <c r="N159">
        <f>'Main - Statewide'!N162</f>
        <v>0</v>
      </c>
      <c r="O159">
        <f>'Main - Statewide'!O162</f>
        <v>0</v>
      </c>
      <c r="P159">
        <f>'Main - Statewide'!P162</f>
        <v>0</v>
      </c>
      <c r="Q159">
        <f>'Main - Statewide'!Q162</f>
        <v>7296.63</v>
      </c>
      <c r="R159">
        <f>'Main - Statewide'!R162</f>
        <v>5056.37</v>
      </c>
    </row>
    <row r="160" spans="1:18" x14ac:dyDescent="0.25">
      <c r="A160" t="str">
        <f>'Main - Statewide'!A163</f>
        <v>19</v>
      </c>
      <c r="B160">
        <f>'Main - Statewide'!B163</f>
        <v>3</v>
      </c>
      <c r="C160" t="str">
        <f>'Main - Statewide'!C163</f>
        <v>0598</v>
      </c>
      <c r="D160" t="str">
        <f>'Main - Statewide'!D163</f>
        <v>HOLLAND CIVIL TOWN</v>
      </c>
      <c r="E160">
        <f>'Main - Statewide'!E163</f>
        <v>0</v>
      </c>
      <c r="F160">
        <f>'Main - Statewide'!F163</f>
        <v>619</v>
      </c>
      <c r="G160">
        <f>'Main - Statewide'!G163</f>
        <v>1.4185209799023765E-2</v>
      </c>
      <c r="H160" s="66">
        <f>IFERROR(ROUND('Main - Statewide'!H163,2),"")</f>
        <v>3544.97</v>
      </c>
      <c r="I160">
        <f>'Main - Statewide'!I163</f>
        <v>0</v>
      </c>
      <c r="J160">
        <f>'Main - Statewide'!J163</f>
        <v>0</v>
      </c>
      <c r="K160">
        <f>'Main - Statewide'!K163</f>
        <v>2093.9299999999998</v>
      </c>
      <c r="L160">
        <f>'Main - Statewide'!L163</f>
        <v>0</v>
      </c>
      <c r="M160">
        <f>'Main - Statewide'!M163</f>
        <v>0</v>
      </c>
      <c r="N160">
        <f>'Main - Statewide'!N163</f>
        <v>0</v>
      </c>
      <c r="O160">
        <f>'Main - Statewide'!O163</f>
        <v>0</v>
      </c>
      <c r="P160">
        <f>'Main - Statewide'!P163</f>
        <v>0</v>
      </c>
      <c r="Q160">
        <f>'Main - Statewide'!Q163</f>
        <v>2093.9299999999998</v>
      </c>
      <c r="R160">
        <f>'Main - Statewide'!R163</f>
        <v>1451.04</v>
      </c>
    </row>
    <row r="161" spans="1:18" x14ac:dyDescent="0.25">
      <c r="A161" t="str">
        <f>'Main - Statewide'!A164</f>
        <v>19</v>
      </c>
      <c r="B161">
        <f>'Main - Statewide'!B164</f>
        <v>3</v>
      </c>
      <c r="C161" t="str">
        <f>'Main - Statewide'!C164</f>
        <v>0434</v>
      </c>
      <c r="D161" t="str">
        <f>'Main - Statewide'!D164</f>
        <v>HUNTINGBURG CIVIL CITY</v>
      </c>
      <c r="E161">
        <f>'Main - Statewide'!E164</f>
        <v>0</v>
      </c>
      <c r="F161">
        <f>'Main - Statewide'!F164</f>
        <v>6362</v>
      </c>
      <c r="G161">
        <f>'Main - Statewide'!G164</f>
        <v>0.1457937071751037</v>
      </c>
      <c r="H161" s="66">
        <f>IFERROR(ROUND('Main - Statewide'!H164,2),"")</f>
        <v>36434.76</v>
      </c>
      <c r="I161">
        <f>'Main - Statewide'!I164</f>
        <v>0</v>
      </c>
      <c r="J161">
        <f>'Main - Statewide'!J164</f>
        <v>0</v>
      </c>
      <c r="K161">
        <f>'Main - Statewide'!K164</f>
        <v>21521.18</v>
      </c>
      <c r="L161">
        <f>'Main - Statewide'!L164</f>
        <v>0</v>
      </c>
      <c r="M161">
        <f>'Main - Statewide'!M164</f>
        <v>0</v>
      </c>
      <c r="N161">
        <f>'Main - Statewide'!N164</f>
        <v>0</v>
      </c>
      <c r="O161">
        <f>'Main - Statewide'!O164</f>
        <v>0</v>
      </c>
      <c r="P161">
        <f>'Main - Statewide'!P164</f>
        <v>0</v>
      </c>
      <c r="Q161">
        <f>'Main - Statewide'!Q164</f>
        <v>21521.18</v>
      </c>
      <c r="R161">
        <f>'Main - Statewide'!R164</f>
        <v>14913.580000000002</v>
      </c>
    </row>
    <row r="162" spans="1:18" x14ac:dyDescent="0.25">
      <c r="A162" t="str">
        <f>'Main - Statewide'!A165</f>
        <v>19</v>
      </c>
      <c r="B162">
        <f>'Main - Statewide'!B165</f>
        <v>3</v>
      </c>
      <c r="C162" t="str">
        <f>'Main - Statewide'!C165</f>
        <v>0405</v>
      </c>
      <c r="D162" t="str">
        <f>'Main - Statewide'!D165</f>
        <v>JASPER CIVIL CITY</v>
      </c>
      <c r="E162">
        <f>'Main - Statewide'!E165</f>
        <v>0</v>
      </c>
      <c r="F162">
        <f>'Main - Statewide'!F165</f>
        <v>16703</v>
      </c>
      <c r="G162">
        <f>'Main - Statewide'!G165</f>
        <v>0.3827715012489401</v>
      </c>
      <c r="H162" s="66">
        <f>IFERROR(ROUND('Main - Statewide'!H165,2),"")</f>
        <v>95656.99</v>
      </c>
      <c r="I162">
        <f>'Main - Statewide'!I165</f>
        <v>0</v>
      </c>
      <c r="J162">
        <f>'Main - Statewide'!J165</f>
        <v>0</v>
      </c>
      <c r="K162">
        <f>'Main - Statewide'!K165</f>
        <v>56502.400000000001</v>
      </c>
      <c r="L162">
        <f>'Main - Statewide'!L165</f>
        <v>0</v>
      </c>
      <c r="M162">
        <f>'Main - Statewide'!M165</f>
        <v>0</v>
      </c>
      <c r="N162">
        <f>'Main - Statewide'!N165</f>
        <v>0</v>
      </c>
      <c r="O162">
        <f>'Main - Statewide'!O165</f>
        <v>0</v>
      </c>
      <c r="P162">
        <f>'Main - Statewide'!P165</f>
        <v>0</v>
      </c>
      <c r="Q162">
        <f>'Main - Statewide'!Q165</f>
        <v>56502.400000000001</v>
      </c>
      <c r="R162">
        <f>'Main - Statewide'!R165</f>
        <v>39154.590000000004</v>
      </c>
    </row>
    <row r="163" spans="1:18" x14ac:dyDescent="0.25">
      <c r="A163">
        <f>'Main - Statewide'!A166</f>
        <v>0</v>
      </c>
      <c r="B163">
        <f>'Main - Statewide'!B166</f>
        <v>0</v>
      </c>
      <c r="C163">
        <f>'Main - Statewide'!C166</f>
        <v>0</v>
      </c>
      <c r="D163" t="str">
        <f>'Main - Statewide'!D166</f>
        <v>COUNTY DISTRIBUTION AMOUNT</v>
      </c>
      <c r="E163">
        <f>'Main - Statewide'!E166</f>
        <v>0</v>
      </c>
      <c r="F163">
        <f>'Main - Statewide'!F166</f>
        <v>43637</v>
      </c>
      <c r="G163">
        <f>'Main - Statewide'!G166</f>
        <v>1</v>
      </c>
      <c r="H163" s="66">
        <f>IFERROR(ROUND('Main - Statewide'!H166,2),"")</f>
        <v>249906.25</v>
      </c>
      <c r="I163">
        <f>'Main - Statewide'!I166</f>
        <v>0</v>
      </c>
      <c r="J163">
        <f>'Main - Statewide'!J166</f>
        <v>0</v>
      </c>
      <c r="K163">
        <f>'Main - Statewide'!K166</f>
        <v>147613.91</v>
      </c>
      <c r="L163">
        <f>'Main - Statewide'!L166</f>
        <v>0</v>
      </c>
      <c r="M163">
        <f>'Main - Statewide'!M166</f>
        <v>0</v>
      </c>
      <c r="N163">
        <f>'Main - Statewide'!N166</f>
        <v>0</v>
      </c>
      <c r="O163">
        <f>'Main - Statewide'!O166</f>
        <v>0</v>
      </c>
      <c r="P163">
        <f>'Main - Statewide'!P166</f>
        <v>0</v>
      </c>
      <c r="Q163">
        <f>'Main - Statewide'!Q166</f>
        <v>147613.91</v>
      </c>
      <c r="R163">
        <f>'Main - Statewide'!R166</f>
        <v>102292.34</v>
      </c>
    </row>
    <row r="164" spans="1:18" x14ac:dyDescent="0.25">
      <c r="A164" t="str">
        <f>'Main - Statewide'!A167</f>
        <v/>
      </c>
      <c r="B164">
        <f>'Main - Statewide'!B167</f>
        <v>0</v>
      </c>
      <c r="C164">
        <f>'Main - Statewide'!C167</f>
        <v>0</v>
      </c>
      <c r="D164" t="str">
        <f>'Main - Statewide'!D167</f>
        <v/>
      </c>
      <c r="E164">
        <f>'Main - Statewide'!E167</f>
        <v>0</v>
      </c>
      <c r="F164">
        <f>'Main - Statewide'!F167</f>
        <v>0</v>
      </c>
      <c r="G164">
        <f>'Main - Statewide'!G167</f>
        <v>0</v>
      </c>
      <c r="H164" s="66">
        <f>IFERROR(ROUND('Main - Statewide'!H167,2),"")</f>
        <v>0</v>
      </c>
      <c r="I164">
        <f>'Main - Statewide'!I167</f>
        <v>0</v>
      </c>
      <c r="J164">
        <f>'Main - Statewide'!J167</f>
        <v>0</v>
      </c>
      <c r="K164" t="str">
        <f>'Main - Statewide'!K167</f>
        <v/>
      </c>
      <c r="L164" t="str">
        <f>'Main - Statewide'!L167</f>
        <v/>
      </c>
      <c r="M164" t="str">
        <f>'Main - Statewide'!M167</f>
        <v/>
      </c>
      <c r="N164" t="str">
        <f>'Main - Statewide'!N167</f>
        <v/>
      </c>
      <c r="O164" t="str">
        <f>'Main - Statewide'!O167</f>
        <v/>
      </c>
      <c r="P164" t="str">
        <f>'Main - Statewide'!P167</f>
        <v/>
      </c>
      <c r="Q164" t="str">
        <f>'Main - Statewide'!Q167</f>
        <v/>
      </c>
      <c r="R164" t="str">
        <f>'Main - Statewide'!R167</f>
        <v/>
      </c>
    </row>
    <row r="165" spans="1:18" x14ac:dyDescent="0.25">
      <c r="A165" t="str">
        <f>'Main - Statewide'!A168</f>
        <v>20</v>
      </c>
      <c r="B165">
        <f>'Main - Statewide'!B168</f>
        <v>1</v>
      </c>
      <c r="C165" t="str">
        <f>'Main - Statewide'!C168</f>
        <v>0000</v>
      </c>
      <c r="D165" t="str">
        <f>'Main - Statewide'!D168</f>
        <v>ELKHART COUNTY</v>
      </c>
      <c r="E165">
        <f>'Main - Statewide'!E168</f>
        <v>0</v>
      </c>
      <c r="F165">
        <f>'Main - Statewide'!F168</f>
        <v>103772</v>
      </c>
      <c r="G165">
        <f>'Main - Statewide'!G168</f>
        <v>0.50120021058020647</v>
      </c>
      <c r="H165" s="66">
        <f>IFERROR(ROUND('Main - Statewide'!H168,2),"")</f>
        <v>594295.44999999995</v>
      </c>
      <c r="I165">
        <f>'Main - Statewide'!I168</f>
        <v>0</v>
      </c>
      <c r="J165">
        <f>'Main - Statewide'!J168</f>
        <v>0</v>
      </c>
      <c r="K165">
        <f>'Main - Statewide'!K168</f>
        <v>351036.74</v>
      </c>
      <c r="L165">
        <f>'Main - Statewide'!L168</f>
        <v>0</v>
      </c>
      <c r="M165">
        <f>'Main - Statewide'!M168</f>
        <v>0</v>
      </c>
      <c r="N165">
        <f>'Main - Statewide'!N168</f>
        <v>0</v>
      </c>
      <c r="O165">
        <f>'Main - Statewide'!O168</f>
        <v>0</v>
      </c>
      <c r="P165">
        <f>'Main - Statewide'!P168</f>
        <v>0</v>
      </c>
      <c r="Q165">
        <f>'Main - Statewide'!Q168</f>
        <v>351036.74</v>
      </c>
      <c r="R165">
        <f>'Main - Statewide'!R168</f>
        <v>243258.70999999996</v>
      </c>
    </row>
    <row r="166" spans="1:18" x14ac:dyDescent="0.25">
      <c r="A166" t="str">
        <f>'Main - Statewide'!A169</f>
        <v>20</v>
      </c>
      <c r="B166">
        <f>'Main - Statewide'!B169</f>
        <v>3</v>
      </c>
      <c r="C166" t="str">
        <f>'Main - Statewide'!C169</f>
        <v>0599</v>
      </c>
      <c r="D166" t="str">
        <f>'Main - Statewide'!D169</f>
        <v>BRISTOL CIVIL TOWN</v>
      </c>
      <c r="E166">
        <f>'Main - Statewide'!E169</f>
        <v>0</v>
      </c>
      <c r="F166">
        <f>'Main - Statewide'!F169</f>
        <v>1789</v>
      </c>
      <c r="G166">
        <f>'Main - Statewide'!G169</f>
        <v>8.6405502132366075E-3</v>
      </c>
      <c r="H166" s="66">
        <f>IFERROR(ROUND('Main - Statewide'!H169,2),"")</f>
        <v>10245.49</v>
      </c>
      <c r="I166">
        <f>'Main - Statewide'!I169</f>
        <v>0</v>
      </c>
      <c r="J166">
        <f>'Main - Statewide'!J169</f>
        <v>0</v>
      </c>
      <c r="K166">
        <f>'Main - Statewide'!K169</f>
        <v>6051.77</v>
      </c>
      <c r="L166">
        <f>'Main - Statewide'!L169</f>
        <v>0</v>
      </c>
      <c r="M166">
        <f>'Main - Statewide'!M169</f>
        <v>0</v>
      </c>
      <c r="N166">
        <f>'Main - Statewide'!N169</f>
        <v>0</v>
      </c>
      <c r="O166">
        <f>'Main - Statewide'!O169</f>
        <v>0</v>
      </c>
      <c r="P166">
        <f>'Main - Statewide'!P169</f>
        <v>0</v>
      </c>
      <c r="Q166">
        <f>'Main - Statewide'!Q169</f>
        <v>6051.77</v>
      </c>
      <c r="R166">
        <f>'Main - Statewide'!R169</f>
        <v>4193.7199999999993</v>
      </c>
    </row>
    <row r="167" spans="1:18" x14ac:dyDescent="0.25">
      <c r="A167" t="str">
        <f>'Main - Statewide'!A170</f>
        <v>20</v>
      </c>
      <c r="B167">
        <f>'Main - Statewide'!B170</f>
        <v>3</v>
      </c>
      <c r="C167" t="str">
        <f>'Main - Statewide'!C170</f>
        <v>0112</v>
      </c>
      <c r="D167" t="str">
        <f>'Main - Statewide'!D170</f>
        <v>ELKHART CIVIL CITY</v>
      </c>
      <c r="E167">
        <f>'Main - Statewide'!E170</f>
        <v>0</v>
      </c>
      <c r="F167">
        <f>'Main - Statewide'!F170</f>
        <v>53923</v>
      </c>
      <c r="G167">
        <f>'Main - Statewide'!G170</f>
        <v>0.26043845117292208</v>
      </c>
      <c r="H167" s="66">
        <f>IFERROR(ROUND('Main - Statewide'!H170,2),"")</f>
        <v>308813.49</v>
      </c>
      <c r="I167">
        <f>'Main - Statewide'!I170</f>
        <v>0</v>
      </c>
      <c r="J167">
        <f>'Main - Statewide'!J170</f>
        <v>0</v>
      </c>
      <c r="K167">
        <f>'Main - Statewide'!K170</f>
        <v>182409.07</v>
      </c>
      <c r="L167">
        <f>'Main - Statewide'!L170</f>
        <v>0</v>
      </c>
      <c r="M167">
        <f>'Main - Statewide'!M170</f>
        <v>0</v>
      </c>
      <c r="N167">
        <f>'Main - Statewide'!N170</f>
        <v>0</v>
      </c>
      <c r="O167">
        <f>'Main - Statewide'!O170</f>
        <v>0</v>
      </c>
      <c r="P167">
        <f>'Main - Statewide'!P170</f>
        <v>0</v>
      </c>
      <c r="Q167">
        <f>'Main - Statewide'!Q170</f>
        <v>182409.07</v>
      </c>
      <c r="R167">
        <f>'Main - Statewide'!R170</f>
        <v>126404.41999999998</v>
      </c>
    </row>
    <row r="168" spans="1:18" x14ac:dyDescent="0.25">
      <c r="A168" t="str">
        <f>'Main - Statewide'!A171</f>
        <v>20</v>
      </c>
      <c r="B168">
        <f>'Main - Statewide'!B171</f>
        <v>3</v>
      </c>
      <c r="C168" t="str">
        <f>'Main - Statewide'!C171</f>
        <v>0305</v>
      </c>
      <c r="D168" t="str">
        <f>'Main - Statewide'!D171</f>
        <v>GOSHEN CIVIL CITY</v>
      </c>
      <c r="E168">
        <f>'Main - Statewide'!E171</f>
        <v>0</v>
      </c>
      <c r="F168">
        <f>'Main - Statewide'!F171</f>
        <v>34517</v>
      </c>
      <c r="G168">
        <f>'Main - Statewide'!G171</f>
        <v>0.16671094002810957</v>
      </c>
      <c r="H168" s="66">
        <f>IFERROR(ROUND('Main - Statewide'!H171,2),"")</f>
        <v>197676.6</v>
      </c>
      <c r="I168">
        <f>'Main - Statewide'!I171</f>
        <v>0</v>
      </c>
      <c r="J168">
        <f>'Main - Statewide'!J171</f>
        <v>0</v>
      </c>
      <c r="K168">
        <f>'Main - Statewide'!K171</f>
        <v>116763.05</v>
      </c>
      <c r="L168">
        <f>'Main - Statewide'!L171</f>
        <v>0</v>
      </c>
      <c r="M168">
        <f>'Main - Statewide'!M171</f>
        <v>0</v>
      </c>
      <c r="N168">
        <f>'Main - Statewide'!N171</f>
        <v>0</v>
      </c>
      <c r="O168">
        <f>'Main - Statewide'!O171</f>
        <v>0</v>
      </c>
      <c r="P168">
        <f>'Main - Statewide'!P171</f>
        <v>0</v>
      </c>
      <c r="Q168">
        <f>'Main - Statewide'!Q171</f>
        <v>116763.05</v>
      </c>
      <c r="R168">
        <f>'Main - Statewide'!R171</f>
        <v>80913.55</v>
      </c>
    </row>
    <row r="169" spans="1:18" x14ac:dyDescent="0.25">
      <c r="A169" t="str">
        <f>'Main - Statewide'!A172</f>
        <v>20</v>
      </c>
      <c r="B169">
        <f>'Main - Statewide'!B172</f>
        <v>3</v>
      </c>
      <c r="C169" t="str">
        <f>'Main - Statewide'!C172</f>
        <v>0600</v>
      </c>
      <c r="D169" t="str">
        <f>'Main - Statewide'!D172</f>
        <v>MIDDLEBURY CIVIL TOWN</v>
      </c>
      <c r="E169">
        <f>'Main - Statewide'!E172</f>
        <v>0</v>
      </c>
      <c r="F169">
        <f>'Main - Statewide'!F172</f>
        <v>3466</v>
      </c>
      <c r="G169">
        <f>'Main - Statewide'!G172</f>
        <v>1.6740160446661868E-2</v>
      </c>
      <c r="H169" s="66">
        <f>IFERROR(ROUND('Main - Statewide'!H172,2),"")</f>
        <v>19849.560000000001</v>
      </c>
      <c r="I169">
        <f>'Main - Statewide'!I172</f>
        <v>0</v>
      </c>
      <c r="J169">
        <f>'Main - Statewide'!J172</f>
        <v>0</v>
      </c>
      <c r="K169">
        <f>'Main - Statewide'!K172</f>
        <v>11724.68</v>
      </c>
      <c r="L169">
        <f>'Main - Statewide'!L172</f>
        <v>0</v>
      </c>
      <c r="M169">
        <f>'Main - Statewide'!M172</f>
        <v>0</v>
      </c>
      <c r="N169">
        <f>'Main - Statewide'!N172</f>
        <v>0</v>
      </c>
      <c r="O169">
        <f>'Main - Statewide'!O172</f>
        <v>0</v>
      </c>
      <c r="P169">
        <f>'Main - Statewide'!P172</f>
        <v>0</v>
      </c>
      <c r="Q169">
        <f>'Main - Statewide'!Q172</f>
        <v>11724.68</v>
      </c>
      <c r="R169">
        <f>'Main - Statewide'!R172</f>
        <v>8124.880000000001</v>
      </c>
    </row>
    <row r="170" spans="1:18" x14ac:dyDescent="0.25">
      <c r="A170" t="str">
        <f>'Main - Statewide'!A173</f>
        <v>20</v>
      </c>
      <c r="B170">
        <f>'Main - Statewide'!B173</f>
        <v>3</v>
      </c>
      <c r="C170" t="str">
        <f>'Main - Statewide'!C173</f>
        <v>0601</v>
      </c>
      <c r="D170" t="str">
        <f>'Main - Statewide'!D173</f>
        <v>MILLERSBURG CIVIL TOWN</v>
      </c>
      <c r="E170">
        <f>'Main - Statewide'!E173</f>
        <v>0</v>
      </c>
      <c r="F170">
        <f>'Main - Statewide'!F173</f>
        <v>957</v>
      </c>
      <c r="G170">
        <f>'Main - Statewide'!G173</f>
        <v>4.6221389346380289E-3</v>
      </c>
      <c r="H170" s="66">
        <f>IFERROR(ROUND('Main - Statewide'!H173,2),"")</f>
        <v>5480.68</v>
      </c>
      <c r="I170">
        <f>'Main - Statewide'!I173</f>
        <v>0</v>
      </c>
      <c r="J170">
        <f>'Main - Statewide'!J173</f>
        <v>0</v>
      </c>
      <c r="K170">
        <f>'Main - Statewide'!K173</f>
        <v>3237.31</v>
      </c>
      <c r="L170">
        <f>'Main - Statewide'!L173</f>
        <v>0</v>
      </c>
      <c r="M170">
        <f>'Main - Statewide'!M173</f>
        <v>0</v>
      </c>
      <c r="N170">
        <f>'Main - Statewide'!N173</f>
        <v>0</v>
      </c>
      <c r="O170">
        <f>'Main - Statewide'!O173</f>
        <v>0</v>
      </c>
      <c r="P170">
        <f>'Main - Statewide'!P173</f>
        <v>0</v>
      </c>
      <c r="Q170">
        <f>'Main - Statewide'!Q173</f>
        <v>3237.31</v>
      </c>
      <c r="R170">
        <f>'Main - Statewide'!R173</f>
        <v>2243.3700000000003</v>
      </c>
    </row>
    <row r="171" spans="1:18" x14ac:dyDescent="0.25">
      <c r="A171" t="str">
        <f>'Main - Statewide'!A174</f>
        <v>20</v>
      </c>
      <c r="B171">
        <f>'Main - Statewide'!B174</f>
        <v>3</v>
      </c>
      <c r="C171" t="str">
        <f>'Main - Statewide'!C174</f>
        <v>0444</v>
      </c>
      <c r="D171" t="str">
        <f>'Main - Statewide'!D174</f>
        <v>NAPPANEE CIVIL CITY</v>
      </c>
      <c r="E171" t="str">
        <f>'Main - Statewide'!E174</f>
        <v>Y</v>
      </c>
      <c r="F171">
        <f>'Main - Statewide'!F174</f>
        <v>6625</v>
      </c>
      <c r="G171">
        <f>'Main - Statewide'!G174</f>
        <v>3.1997565770090851E-2</v>
      </c>
      <c r="H171" s="66">
        <f>IFERROR(ROUND('Main - Statewide'!H174,2),"")</f>
        <v>37940.94</v>
      </c>
      <c r="I171">
        <f>'Main - Statewide'!I174</f>
        <v>0</v>
      </c>
      <c r="J171">
        <f>'Main - Statewide'!J174</f>
        <v>0</v>
      </c>
      <c r="K171">
        <f>'Main - Statewide'!K174</f>
        <v>22410.85</v>
      </c>
      <c r="L171">
        <f>'Main - Statewide'!L174</f>
        <v>0</v>
      </c>
      <c r="M171">
        <f>'Main - Statewide'!M174</f>
        <v>0</v>
      </c>
      <c r="N171">
        <f>'Main - Statewide'!N174</f>
        <v>0</v>
      </c>
      <c r="O171">
        <f>'Main - Statewide'!O174</f>
        <v>0</v>
      </c>
      <c r="P171">
        <f>'Main - Statewide'!P174</f>
        <v>0</v>
      </c>
      <c r="Q171">
        <f>'Main - Statewide'!Q174</f>
        <v>22410.85</v>
      </c>
      <c r="R171">
        <f>'Main - Statewide'!R174</f>
        <v>15530.090000000004</v>
      </c>
    </row>
    <row r="172" spans="1:18" x14ac:dyDescent="0.25">
      <c r="A172" t="str">
        <f>'Main - Statewide'!A175</f>
        <v>20</v>
      </c>
      <c r="B172">
        <f>'Main - Statewide'!B175</f>
        <v>3</v>
      </c>
      <c r="C172" t="str">
        <f>'Main - Statewide'!C175</f>
        <v>0602</v>
      </c>
      <c r="D172" t="str">
        <f>'Main - Statewide'!D175</f>
        <v>WAKARUSA CIVIL TOWN</v>
      </c>
      <c r="E172">
        <f>'Main - Statewide'!E175</f>
        <v>0</v>
      </c>
      <c r="F172">
        <f>'Main - Statewide'!F175</f>
        <v>1998</v>
      </c>
      <c r="G172">
        <f>'Main - Statewide'!G175</f>
        <v>9.6499828541345683E-3</v>
      </c>
      <c r="H172" s="66">
        <f>IFERROR(ROUND('Main - Statewide'!H175,2),"")</f>
        <v>11442.42</v>
      </c>
      <c r="I172">
        <f>'Main - Statewide'!I175</f>
        <v>0</v>
      </c>
      <c r="J172">
        <f>'Main - Statewide'!J175</f>
        <v>0</v>
      </c>
      <c r="K172">
        <f>'Main - Statewide'!K175</f>
        <v>6758.77</v>
      </c>
      <c r="L172">
        <f>'Main - Statewide'!L175</f>
        <v>0</v>
      </c>
      <c r="M172">
        <f>'Main - Statewide'!M175</f>
        <v>0</v>
      </c>
      <c r="N172">
        <f>'Main - Statewide'!N175</f>
        <v>0</v>
      </c>
      <c r="O172">
        <f>'Main - Statewide'!O175</f>
        <v>0</v>
      </c>
      <c r="P172">
        <f>'Main - Statewide'!P175</f>
        <v>0</v>
      </c>
      <c r="Q172">
        <f>'Main - Statewide'!Q175</f>
        <v>6758.77</v>
      </c>
      <c r="R172">
        <f>'Main - Statewide'!R175</f>
        <v>4683.6499999999996</v>
      </c>
    </row>
    <row r="173" spans="1:18" x14ac:dyDescent="0.25">
      <c r="A173">
        <f>'Main - Statewide'!A176</f>
        <v>0</v>
      </c>
      <c r="B173">
        <f>'Main - Statewide'!B176</f>
        <v>0</v>
      </c>
      <c r="C173">
        <f>'Main - Statewide'!C176</f>
        <v>0</v>
      </c>
      <c r="D173" t="str">
        <f>'Main - Statewide'!D176</f>
        <v>COUNTY DISTRIBUTION AMOUNT</v>
      </c>
      <c r="E173">
        <f>'Main - Statewide'!E176</f>
        <v>0</v>
      </c>
      <c r="F173">
        <f>'Main - Statewide'!F176</f>
        <v>207047</v>
      </c>
      <c r="G173">
        <f>'Main - Statewide'!G176</f>
        <v>1</v>
      </c>
      <c r="H173" s="66">
        <f>IFERROR(ROUND('Main - Statewide'!H176,2),"")</f>
        <v>1185744.6299999999</v>
      </c>
      <c r="I173">
        <f>'Main - Statewide'!I176</f>
        <v>0</v>
      </c>
      <c r="J173">
        <f>'Main - Statewide'!J176</f>
        <v>0</v>
      </c>
      <c r="K173">
        <f>'Main - Statewide'!K176</f>
        <v>700392.24</v>
      </c>
      <c r="L173">
        <f>'Main - Statewide'!L176</f>
        <v>0</v>
      </c>
      <c r="M173">
        <f>'Main - Statewide'!M176</f>
        <v>0</v>
      </c>
      <c r="N173">
        <f>'Main - Statewide'!N176</f>
        <v>0</v>
      </c>
      <c r="O173">
        <f>'Main - Statewide'!O176</f>
        <v>0</v>
      </c>
      <c r="P173">
        <f>'Main - Statewide'!P176</f>
        <v>0</v>
      </c>
      <c r="Q173">
        <f>'Main - Statewide'!Q176</f>
        <v>700392.24</v>
      </c>
      <c r="R173">
        <f>'Main - Statewide'!R176</f>
        <v>485352.3899999999</v>
      </c>
    </row>
    <row r="174" spans="1:18" x14ac:dyDescent="0.25">
      <c r="A174" t="str">
        <f>'Main - Statewide'!A177</f>
        <v/>
      </c>
      <c r="B174">
        <f>'Main - Statewide'!B177</f>
        <v>0</v>
      </c>
      <c r="C174">
        <f>'Main - Statewide'!C177</f>
        <v>0</v>
      </c>
      <c r="D174" t="str">
        <f>'Main - Statewide'!D177</f>
        <v/>
      </c>
      <c r="E174">
        <f>'Main - Statewide'!E177</f>
        <v>0</v>
      </c>
      <c r="F174">
        <f>'Main - Statewide'!F177</f>
        <v>0</v>
      </c>
      <c r="G174">
        <f>'Main - Statewide'!G177</f>
        <v>0</v>
      </c>
      <c r="H174" s="66">
        <f>IFERROR(ROUND('Main - Statewide'!H177,2),"")</f>
        <v>0</v>
      </c>
      <c r="I174">
        <f>'Main - Statewide'!I177</f>
        <v>0</v>
      </c>
      <c r="J174">
        <f>'Main - Statewide'!J177</f>
        <v>0</v>
      </c>
      <c r="K174" t="str">
        <f>'Main - Statewide'!K177</f>
        <v/>
      </c>
      <c r="L174" t="str">
        <f>'Main - Statewide'!L177</f>
        <v/>
      </c>
      <c r="M174" t="str">
        <f>'Main - Statewide'!M177</f>
        <v/>
      </c>
      <c r="N174" t="str">
        <f>'Main - Statewide'!N177</f>
        <v/>
      </c>
      <c r="O174" t="str">
        <f>'Main - Statewide'!O177</f>
        <v/>
      </c>
      <c r="P174" t="str">
        <f>'Main - Statewide'!P177</f>
        <v/>
      </c>
      <c r="Q174" t="str">
        <f>'Main - Statewide'!Q177</f>
        <v/>
      </c>
      <c r="R174" t="str">
        <f>'Main - Statewide'!R177</f>
        <v/>
      </c>
    </row>
    <row r="175" spans="1:18" x14ac:dyDescent="0.25">
      <c r="A175" t="str">
        <f>'Main - Statewide'!A178</f>
        <v>21</v>
      </c>
      <c r="B175">
        <f>'Main - Statewide'!B178</f>
        <v>1</v>
      </c>
      <c r="C175" t="str">
        <f>'Main - Statewide'!C178</f>
        <v>0000</v>
      </c>
      <c r="D175" t="str">
        <f>'Main - Statewide'!D178</f>
        <v>FAYETTE COUNTY</v>
      </c>
      <c r="E175">
        <f>'Main - Statewide'!E178</f>
        <v>0</v>
      </c>
      <c r="F175">
        <f>'Main - Statewide'!F178</f>
        <v>10002</v>
      </c>
      <c r="G175">
        <f>'Main - Statewide'!G178</f>
        <v>0.4274724335413283</v>
      </c>
      <c r="H175" s="66">
        <f>IFERROR(ROUND('Main - Statewide'!H178,2),"")</f>
        <v>57280.800000000003</v>
      </c>
      <c r="I175">
        <f>'Main - Statewide'!I178</f>
        <v>0</v>
      </c>
      <c r="J175">
        <f>'Main - Statewide'!J178</f>
        <v>0</v>
      </c>
      <c r="K175">
        <f>'Main - Statewide'!K178</f>
        <v>33834.46</v>
      </c>
      <c r="L175">
        <f>'Main - Statewide'!L178</f>
        <v>0</v>
      </c>
      <c r="M175">
        <f>'Main - Statewide'!M178</f>
        <v>0</v>
      </c>
      <c r="N175">
        <f>'Main - Statewide'!N178</f>
        <v>0</v>
      </c>
      <c r="O175">
        <f>'Main - Statewide'!O178</f>
        <v>0</v>
      </c>
      <c r="P175">
        <f>'Main - Statewide'!P178</f>
        <v>0</v>
      </c>
      <c r="Q175">
        <f>'Main - Statewide'!Q178</f>
        <v>33834.46</v>
      </c>
      <c r="R175">
        <f>'Main - Statewide'!R178</f>
        <v>23446.340000000004</v>
      </c>
    </row>
    <row r="176" spans="1:18" x14ac:dyDescent="0.25">
      <c r="A176" t="str">
        <f>'Main - Statewide'!A179</f>
        <v>21</v>
      </c>
      <c r="B176">
        <f>'Main - Statewide'!B179</f>
        <v>3</v>
      </c>
      <c r="C176" t="str">
        <f>'Main - Statewide'!C179</f>
        <v>0304</v>
      </c>
      <c r="D176" t="str">
        <f>'Main - Statewide'!D179</f>
        <v>CONNERSVILLE CIVIL CITY</v>
      </c>
      <c r="E176">
        <f>'Main - Statewide'!E179</f>
        <v>0</v>
      </c>
      <c r="F176">
        <f>'Main - Statewide'!F179</f>
        <v>13324</v>
      </c>
      <c r="G176">
        <f>'Main - Statewide'!G179</f>
        <v>0.569450380374391</v>
      </c>
      <c r="H176" s="66">
        <f>IFERROR(ROUND('Main - Statewide'!H179,2),"")</f>
        <v>76305.679999999993</v>
      </c>
      <c r="I176">
        <f>'Main - Statewide'!I179</f>
        <v>0</v>
      </c>
      <c r="J176">
        <f>'Main - Statewide'!J179</f>
        <v>0</v>
      </c>
      <c r="K176">
        <f>'Main - Statewide'!K179</f>
        <v>45072.02</v>
      </c>
      <c r="L176">
        <f>'Main - Statewide'!L179</f>
        <v>0</v>
      </c>
      <c r="M176">
        <f>'Main - Statewide'!M179</f>
        <v>0</v>
      </c>
      <c r="N176">
        <f>'Main - Statewide'!N179</f>
        <v>0</v>
      </c>
      <c r="O176">
        <f>'Main - Statewide'!O179</f>
        <v>0</v>
      </c>
      <c r="P176">
        <f>'Main - Statewide'!P179</f>
        <v>0</v>
      </c>
      <c r="Q176">
        <f>'Main - Statewide'!Q179</f>
        <v>45072.02</v>
      </c>
      <c r="R176">
        <f>'Main - Statewide'!R179</f>
        <v>31233.659999999996</v>
      </c>
    </row>
    <row r="177" spans="1:18" x14ac:dyDescent="0.25">
      <c r="A177" t="str">
        <f>'Main - Statewide'!A180</f>
        <v>21</v>
      </c>
      <c r="B177">
        <f>'Main - Statewide'!B180</f>
        <v>3</v>
      </c>
      <c r="C177" t="str">
        <f>'Main - Statewide'!C180</f>
        <v>0860</v>
      </c>
      <c r="D177" t="str">
        <f>'Main - Statewide'!D180</f>
        <v>GLENWOOD CIVIL TOWN</v>
      </c>
      <c r="E177" t="str">
        <f>'Main - Statewide'!E180</f>
        <v>Y</v>
      </c>
      <c r="F177">
        <f>'Main - Statewide'!F180</f>
        <v>72</v>
      </c>
      <c r="G177">
        <f>'Main - Statewide'!G180</f>
        <v>3.0771860842807078E-3</v>
      </c>
      <c r="H177" s="66">
        <f>IFERROR(ROUND('Main - Statewide'!H180,2),"")</f>
        <v>412.34</v>
      </c>
      <c r="I177">
        <f>'Main - Statewide'!I180</f>
        <v>0</v>
      </c>
      <c r="J177">
        <f>'Main - Statewide'!J180</f>
        <v>0</v>
      </c>
      <c r="K177">
        <f>'Main - Statewide'!K180</f>
        <v>243.56</v>
      </c>
      <c r="L177">
        <f>'Main - Statewide'!L180</f>
        <v>0</v>
      </c>
      <c r="M177">
        <f>'Main - Statewide'!M180</f>
        <v>0</v>
      </c>
      <c r="N177">
        <f>'Main - Statewide'!N180</f>
        <v>0</v>
      </c>
      <c r="O177">
        <f>'Main - Statewide'!O180</f>
        <v>0</v>
      </c>
      <c r="P177">
        <f>'Main - Statewide'!P180</f>
        <v>0</v>
      </c>
      <c r="Q177">
        <f>'Main - Statewide'!Q180</f>
        <v>243.56</v>
      </c>
      <c r="R177">
        <f>'Main - Statewide'!R180</f>
        <v>168.77999999999997</v>
      </c>
    </row>
    <row r="178" spans="1:18" x14ac:dyDescent="0.25">
      <c r="A178">
        <f>'Main - Statewide'!A181</f>
        <v>0</v>
      </c>
      <c r="B178">
        <f>'Main - Statewide'!B181</f>
        <v>0</v>
      </c>
      <c r="C178">
        <f>'Main - Statewide'!C181</f>
        <v>0</v>
      </c>
      <c r="D178" t="str">
        <f>'Main - Statewide'!D181</f>
        <v>COUNTY DISTRIBUTION AMOUNT</v>
      </c>
      <c r="E178">
        <f>'Main - Statewide'!E181</f>
        <v>0</v>
      </c>
      <c r="F178">
        <f>'Main - Statewide'!F181</f>
        <v>23398</v>
      </c>
      <c r="G178">
        <f>'Main - Statewide'!G181</f>
        <v>1</v>
      </c>
      <c r="H178" s="66">
        <f>IFERROR(ROUND('Main - Statewide'!H181,2),"")</f>
        <v>133998.82</v>
      </c>
      <c r="I178">
        <f>'Main - Statewide'!I181</f>
        <v>0</v>
      </c>
      <c r="J178">
        <f>'Main - Statewide'!J181</f>
        <v>0</v>
      </c>
      <c r="K178">
        <f>'Main - Statewide'!K181</f>
        <v>79150.039999999994</v>
      </c>
      <c r="L178">
        <f>'Main - Statewide'!L181</f>
        <v>0</v>
      </c>
      <c r="M178">
        <f>'Main - Statewide'!M181</f>
        <v>0</v>
      </c>
      <c r="N178">
        <f>'Main - Statewide'!N181</f>
        <v>0</v>
      </c>
      <c r="O178">
        <f>'Main - Statewide'!O181</f>
        <v>0</v>
      </c>
      <c r="P178">
        <f>'Main - Statewide'!P181</f>
        <v>0</v>
      </c>
      <c r="Q178">
        <f>'Main - Statewide'!Q181</f>
        <v>79150.039999999994</v>
      </c>
      <c r="R178">
        <f>'Main - Statewide'!R181</f>
        <v>54848.779999999984</v>
      </c>
    </row>
    <row r="179" spans="1:18" x14ac:dyDescent="0.25">
      <c r="A179" t="str">
        <f>'Main - Statewide'!A182</f>
        <v/>
      </c>
      <c r="B179">
        <f>'Main - Statewide'!B182</f>
        <v>0</v>
      </c>
      <c r="C179">
        <f>'Main - Statewide'!C182</f>
        <v>0</v>
      </c>
      <c r="D179" t="str">
        <f>'Main - Statewide'!D182</f>
        <v/>
      </c>
      <c r="E179">
        <f>'Main - Statewide'!E182</f>
        <v>0</v>
      </c>
      <c r="F179">
        <f>'Main - Statewide'!F182</f>
        <v>0</v>
      </c>
      <c r="G179">
        <f>'Main - Statewide'!G182</f>
        <v>0</v>
      </c>
      <c r="H179" s="66">
        <f>IFERROR(ROUND('Main - Statewide'!H182,2),"")</f>
        <v>0</v>
      </c>
      <c r="I179">
        <f>'Main - Statewide'!I182</f>
        <v>0</v>
      </c>
      <c r="J179">
        <f>'Main - Statewide'!J182</f>
        <v>0</v>
      </c>
      <c r="K179" t="str">
        <f>'Main - Statewide'!K182</f>
        <v/>
      </c>
      <c r="L179" t="str">
        <f>'Main - Statewide'!L182</f>
        <v/>
      </c>
      <c r="M179" t="str">
        <f>'Main - Statewide'!M182</f>
        <v/>
      </c>
      <c r="N179" t="str">
        <f>'Main - Statewide'!N182</f>
        <v/>
      </c>
      <c r="O179" t="str">
        <f>'Main - Statewide'!O182</f>
        <v/>
      </c>
      <c r="P179" t="str">
        <f>'Main - Statewide'!P182</f>
        <v/>
      </c>
      <c r="Q179" t="str">
        <f>'Main - Statewide'!Q182</f>
        <v/>
      </c>
      <c r="R179" t="str">
        <f>'Main - Statewide'!R182</f>
        <v/>
      </c>
    </row>
    <row r="180" spans="1:18" x14ac:dyDescent="0.25">
      <c r="A180" t="str">
        <f>'Main - Statewide'!A183</f>
        <v>22</v>
      </c>
      <c r="B180">
        <f>'Main - Statewide'!B183</f>
        <v>1</v>
      </c>
      <c r="C180" t="str">
        <f>'Main - Statewide'!C183</f>
        <v>0000</v>
      </c>
      <c r="D180" t="str">
        <f>'Main - Statewide'!D183</f>
        <v>FLOYD COUNTY</v>
      </c>
      <c r="E180">
        <f>'Main - Statewide'!E183</f>
        <v>0</v>
      </c>
      <c r="F180">
        <f>'Main - Statewide'!F183</f>
        <v>37473</v>
      </c>
      <c r="G180">
        <f>'Main - Statewide'!G183</f>
        <v>0.46559564633964512</v>
      </c>
      <c r="H180" s="66">
        <f>IFERROR(ROUND('Main - Statewide'!H183,2),"")</f>
        <v>214605.42</v>
      </c>
      <c r="I180">
        <f>'Main - Statewide'!I183</f>
        <v>0</v>
      </c>
      <c r="J180">
        <f>'Main - Statewide'!J183</f>
        <v>0</v>
      </c>
      <c r="K180">
        <f>'Main - Statewide'!K183</f>
        <v>126762.52</v>
      </c>
      <c r="L180">
        <f>'Main - Statewide'!L183</f>
        <v>0</v>
      </c>
      <c r="M180">
        <f>'Main - Statewide'!M183</f>
        <v>0</v>
      </c>
      <c r="N180">
        <f>'Main - Statewide'!N183</f>
        <v>0</v>
      </c>
      <c r="O180">
        <f>'Main - Statewide'!O183</f>
        <v>0</v>
      </c>
      <c r="P180">
        <f>'Main - Statewide'!P183</f>
        <v>0</v>
      </c>
      <c r="Q180">
        <f>'Main - Statewide'!Q183</f>
        <v>126762.52</v>
      </c>
      <c r="R180">
        <f>'Main - Statewide'!R183</f>
        <v>87842.900000000009</v>
      </c>
    </row>
    <row r="181" spans="1:18" x14ac:dyDescent="0.25">
      <c r="A181" t="str">
        <f>'Main - Statewide'!A184</f>
        <v>22</v>
      </c>
      <c r="B181">
        <f>'Main - Statewide'!B184</f>
        <v>3</v>
      </c>
      <c r="C181" t="str">
        <f>'Main - Statewide'!C184</f>
        <v>0603</v>
      </c>
      <c r="D181" t="str">
        <f>'Main - Statewide'!D184</f>
        <v>GEORGETOWN CIVIL TOWN</v>
      </c>
      <c r="E181">
        <f>'Main - Statewide'!E184</f>
        <v>0</v>
      </c>
      <c r="F181">
        <f>'Main - Statewide'!F184</f>
        <v>3805</v>
      </c>
      <c r="G181">
        <f>'Main - Statewide'!G184</f>
        <v>4.7276477312260819E-2</v>
      </c>
      <c r="H181" s="66">
        <f>IFERROR(ROUND('Main - Statewide'!H184,2),"")</f>
        <v>21790.99</v>
      </c>
      <c r="I181">
        <f>'Main - Statewide'!I184</f>
        <v>0</v>
      </c>
      <c r="J181">
        <f>'Main - Statewide'!J184</f>
        <v>0</v>
      </c>
      <c r="K181">
        <f>'Main - Statewide'!K184</f>
        <v>12871.44</v>
      </c>
      <c r="L181">
        <f>'Main - Statewide'!L184</f>
        <v>0</v>
      </c>
      <c r="M181">
        <f>'Main - Statewide'!M184</f>
        <v>0</v>
      </c>
      <c r="N181">
        <f>'Main - Statewide'!N184</f>
        <v>0</v>
      </c>
      <c r="O181">
        <f>'Main - Statewide'!O184</f>
        <v>0</v>
      </c>
      <c r="P181">
        <f>'Main - Statewide'!P184</f>
        <v>0</v>
      </c>
      <c r="Q181">
        <f>'Main - Statewide'!Q184</f>
        <v>12871.44</v>
      </c>
      <c r="R181">
        <f>'Main - Statewide'!R184</f>
        <v>8919.5500000000011</v>
      </c>
    </row>
    <row r="182" spans="1:18" x14ac:dyDescent="0.25">
      <c r="A182" t="str">
        <f>'Main - Statewide'!A185</f>
        <v>22</v>
      </c>
      <c r="B182">
        <f>'Main - Statewide'!B185</f>
        <v>3</v>
      </c>
      <c r="C182" t="str">
        <f>'Main - Statewide'!C185</f>
        <v>0604</v>
      </c>
      <c r="D182" t="str">
        <f>'Main - Statewide'!D185</f>
        <v>GREENVILLE CIVIL TOWN</v>
      </c>
      <c r="E182">
        <f>'Main - Statewide'!E185</f>
        <v>0</v>
      </c>
      <c r="F182">
        <f>'Main - Statewide'!F185</f>
        <v>1365</v>
      </c>
      <c r="G182">
        <f>'Main - Statewide'!G185</f>
        <v>1.6959892649470704E-2</v>
      </c>
      <c r="H182" s="66">
        <f>IFERROR(ROUND('Main - Statewide'!H185,2),"")</f>
        <v>7817.27</v>
      </c>
      <c r="I182">
        <f>'Main - Statewide'!I185</f>
        <v>0</v>
      </c>
      <c r="J182">
        <f>'Main - Statewide'!J185</f>
        <v>0</v>
      </c>
      <c r="K182">
        <f>'Main - Statewide'!K185</f>
        <v>4617.4799999999996</v>
      </c>
      <c r="L182">
        <f>'Main - Statewide'!L185</f>
        <v>0</v>
      </c>
      <c r="M182">
        <f>'Main - Statewide'!M185</f>
        <v>0</v>
      </c>
      <c r="N182">
        <f>'Main - Statewide'!N185</f>
        <v>0</v>
      </c>
      <c r="O182">
        <f>'Main - Statewide'!O185</f>
        <v>0</v>
      </c>
      <c r="P182">
        <f>'Main - Statewide'!P185</f>
        <v>0</v>
      </c>
      <c r="Q182">
        <f>'Main - Statewide'!Q185</f>
        <v>4617.4799999999996</v>
      </c>
      <c r="R182">
        <f>'Main - Statewide'!R185</f>
        <v>3199.7900000000009</v>
      </c>
    </row>
    <row r="183" spans="1:18" x14ac:dyDescent="0.25">
      <c r="A183" t="str">
        <f>'Main - Statewide'!A186</f>
        <v>22</v>
      </c>
      <c r="B183">
        <f>'Main - Statewide'!B186</f>
        <v>3</v>
      </c>
      <c r="C183" t="str">
        <f>'Main - Statewide'!C186</f>
        <v>0116</v>
      </c>
      <c r="D183" t="str">
        <f>'Main - Statewide'!D186</f>
        <v>NEW ALBANY CIVIL CITY</v>
      </c>
      <c r="E183">
        <f>'Main - Statewide'!E186</f>
        <v>0</v>
      </c>
      <c r="F183">
        <f>'Main - Statewide'!F186</f>
        <v>37841</v>
      </c>
      <c r="G183">
        <f>'Main - Statewide'!G186</f>
        <v>0.47016798369862334</v>
      </c>
      <c r="H183" s="66">
        <f>IFERROR(ROUND('Main - Statewide'!H186,2),"")</f>
        <v>216712.93</v>
      </c>
      <c r="I183">
        <f>'Main - Statewide'!I186</f>
        <v>0</v>
      </c>
      <c r="J183">
        <f>'Main - Statewide'!J186</f>
        <v>0</v>
      </c>
      <c r="K183">
        <f>'Main - Statewide'!K186</f>
        <v>128007.37</v>
      </c>
      <c r="L183">
        <f>'Main - Statewide'!L186</f>
        <v>0</v>
      </c>
      <c r="M183">
        <f>'Main - Statewide'!M186</f>
        <v>0</v>
      </c>
      <c r="N183">
        <f>'Main - Statewide'!N186</f>
        <v>0</v>
      </c>
      <c r="O183">
        <f>'Main - Statewide'!O186</f>
        <v>0</v>
      </c>
      <c r="P183">
        <f>'Main - Statewide'!P186</f>
        <v>0</v>
      </c>
      <c r="Q183">
        <f>'Main - Statewide'!Q186</f>
        <v>128007.37</v>
      </c>
      <c r="R183">
        <f>'Main - Statewide'!R186</f>
        <v>88705.56</v>
      </c>
    </row>
    <row r="184" spans="1:18" x14ac:dyDescent="0.25">
      <c r="A184">
        <f>'Main - Statewide'!A187</f>
        <v>0</v>
      </c>
      <c r="B184">
        <f>'Main - Statewide'!B187</f>
        <v>0</v>
      </c>
      <c r="C184">
        <f>'Main - Statewide'!C187</f>
        <v>0</v>
      </c>
      <c r="D184" t="str">
        <f>'Main - Statewide'!D187</f>
        <v>COUNTY DISTRIBUTION AMOUNT</v>
      </c>
      <c r="E184">
        <f>'Main - Statewide'!E187</f>
        <v>0</v>
      </c>
      <c r="F184">
        <f>'Main - Statewide'!F187</f>
        <v>80484</v>
      </c>
      <c r="G184">
        <f>'Main - Statewide'!G187</f>
        <v>1</v>
      </c>
      <c r="H184" s="66">
        <f>IFERROR(ROUND('Main - Statewide'!H187,2),"")</f>
        <v>460926.61</v>
      </c>
      <c r="I184">
        <f>'Main - Statewide'!I187</f>
        <v>0</v>
      </c>
      <c r="J184">
        <f>'Main - Statewide'!J187</f>
        <v>0</v>
      </c>
      <c r="K184">
        <f>'Main - Statewide'!K187</f>
        <v>272258.81</v>
      </c>
      <c r="L184">
        <f>'Main - Statewide'!L187</f>
        <v>0</v>
      </c>
      <c r="M184">
        <f>'Main - Statewide'!M187</f>
        <v>0</v>
      </c>
      <c r="N184">
        <f>'Main - Statewide'!N187</f>
        <v>0</v>
      </c>
      <c r="O184">
        <f>'Main - Statewide'!O187</f>
        <v>0</v>
      </c>
      <c r="P184">
        <f>'Main - Statewide'!P187</f>
        <v>0</v>
      </c>
      <c r="Q184">
        <f>'Main - Statewide'!Q187</f>
        <v>272258.81</v>
      </c>
      <c r="R184">
        <f>'Main - Statewide'!R187</f>
        <v>188667.8</v>
      </c>
    </row>
    <row r="185" spans="1:18" x14ac:dyDescent="0.25">
      <c r="A185" t="str">
        <f>'Main - Statewide'!A188</f>
        <v/>
      </c>
      <c r="B185">
        <f>'Main - Statewide'!B188</f>
        <v>0</v>
      </c>
      <c r="C185">
        <f>'Main - Statewide'!C188</f>
        <v>0</v>
      </c>
      <c r="D185" t="str">
        <f>'Main - Statewide'!D188</f>
        <v/>
      </c>
      <c r="E185">
        <f>'Main - Statewide'!E188</f>
        <v>0</v>
      </c>
      <c r="F185">
        <f>'Main - Statewide'!F188</f>
        <v>0</v>
      </c>
      <c r="G185">
        <f>'Main - Statewide'!G188</f>
        <v>0</v>
      </c>
      <c r="H185" s="66">
        <f>IFERROR(ROUND('Main - Statewide'!H188,2),"")</f>
        <v>0</v>
      </c>
      <c r="I185">
        <f>'Main - Statewide'!I188</f>
        <v>0</v>
      </c>
      <c r="J185">
        <f>'Main - Statewide'!J188</f>
        <v>0</v>
      </c>
      <c r="K185" t="str">
        <f>'Main - Statewide'!K188</f>
        <v/>
      </c>
      <c r="L185" t="str">
        <f>'Main - Statewide'!L188</f>
        <v/>
      </c>
      <c r="M185" t="str">
        <f>'Main - Statewide'!M188</f>
        <v/>
      </c>
      <c r="N185" t="str">
        <f>'Main - Statewide'!N188</f>
        <v/>
      </c>
      <c r="O185" t="str">
        <f>'Main - Statewide'!O188</f>
        <v/>
      </c>
      <c r="P185" t="str">
        <f>'Main - Statewide'!P188</f>
        <v/>
      </c>
      <c r="Q185" t="str">
        <f>'Main - Statewide'!Q188</f>
        <v/>
      </c>
      <c r="R185" t="str">
        <f>'Main - Statewide'!R188</f>
        <v/>
      </c>
    </row>
    <row r="186" spans="1:18" x14ac:dyDescent="0.25">
      <c r="A186" t="str">
        <f>'Main - Statewide'!A189</f>
        <v>23</v>
      </c>
      <c r="B186">
        <f>'Main - Statewide'!B189</f>
        <v>1</v>
      </c>
      <c r="C186" t="str">
        <f>'Main - Statewide'!C189</f>
        <v>0000</v>
      </c>
      <c r="D186" t="str">
        <f>'Main - Statewide'!D189</f>
        <v>FOUNTAIN COUNTY</v>
      </c>
      <c r="E186">
        <f>'Main - Statewide'!E189</f>
        <v>0</v>
      </c>
      <c r="F186">
        <f>'Main - Statewide'!F189</f>
        <v>7140</v>
      </c>
      <c r="G186">
        <f>'Main - Statewide'!G189</f>
        <v>0.43327871836883308</v>
      </c>
      <c r="H186" s="66">
        <f>IFERROR(ROUND('Main - Statewide'!H189,2),"")</f>
        <v>40890.31</v>
      </c>
      <c r="I186">
        <f>'Main - Statewide'!I189</f>
        <v>0</v>
      </c>
      <c r="J186">
        <f>'Main - Statewide'!J189</f>
        <v>0</v>
      </c>
      <c r="K186">
        <f>'Main - Statewide'!K189</f>
        <v>24152.97</v>
      </c>
      <c r="L186">
        <f>'Main - Statewide'!L189</f>
        <v>0</v>
      </c>
      <c r="M186">
        <f>'Main - Statewide'!M189</f>
        <v>0</v>
      </c>
      <c r="N186">
        <f>'Main - Statewide'!N189</f>
        <v>0</v>
      </c>
      <c r="O186">
        <f>'Main - Statewide'!O189</f>
        <v>0</v>
      </c>
      <c r="P186">
        <f>'Main - Statewide'!P189</f>
        <v>0</v>
      </c>
      <c r="Q186">
        <f>'Main - Statewide'!Q189</f>
        <v>24152.97</v>
      </c>
      <c r="R186">
        <f>'Main - Statewide'!R189</f>
        <v>16737.339999999997</v>
      </c>
    </row>
    <row r="187" spans="1:18" x14ac:dyDescent="0.25">
      <c r="A187" t="str">
        <f>'Main - Statewide'!A190</f>
        <v>23</v>
      </c>
      <c r="B187">
        <f>'Main - Statewide'!B190</f>
        <v>3</v>
      </c>
      <c r="C187" t="str">
        <f>'Main - Statewide'!C190</f>
        <v>0443</v>
      </c>
      <c r="D187" t="str">
        <f>'Main - Statewide'!D190</f>
        <v>ATTICA CIVIL CITY</v>
      </c>
      <c r="E187">
        <f>'Main - Statewide'!E190</f>
        <v>0</v>
      </c>
      <c r="F187">
        <f>'Main - Statewide'!F190</f>
        <v>3036</v>
      </c>
      <c r="G187">
        <f>'Main - Statewide'!G190</f>
        <v>0.18423448024758785</v>
      </c>
      <c r="H187" s="66">
        <f>IFERROR(ROUND('Main - Statewide'!H190,2),"")</f>
        <v>17386.97</v>
      </c>
      <c r="I187">
        <f>'Main - Statewide'!I190</f>
        <v>0</v>
      </c>
      <c r="J187">
        <f>'Main - Statewide'!J190</f>
        <v>0</v>
      </c>
      <c r="K187">
        <f>'Main - Statewide'!K190</f>
        <v>10270.09</v>
      </c>
      <c r="L187">
        <f>'Main - Statewide'!L190</f>
        <v>0</v>
      </c>
      <c r="M187">
        <f>'Main - Statewide'!M190</f>
        <v>0</v>
      </c>
      <c r="N187">
        <f>'Main - Statewide'!N190</f>
        <v>0</v>
      </c>
      <c r="O187">
        <f>'Main - Statewide'!O190</f>
        <v>0</v>
      </c>
      <c r="P187">
        <f>'Main - Statewide'!P190</f>
        <v>0</v>
      </c>
      <c r="Q187">
        <f>'Main - Statewide'!Q190</f>
        <v>10270.09</v>
      </c>
      <c r="R187">
        <f>'Main - Statewide'!R190</f>
        <v>7116.880000000001</v>
      </c>
    </row>
    <row r="188" spans="1:18" x14ac:dyDescent="0.25">
      <c r="A188" t="str">
        <f>'Main - Statewide'!A191</f>
        <v>23</v>
      </c>
      <c r="B188">
        <f>'Main - Statewide'!B191</f>
        <v>3</v>
      </c>
      <c r="C188" t="str">
        <f>'Main - Statewide'!C191</f>
        <v>0456</v>
      </c>
      <c r="D188" t="str">
        <f>'Main - Statewide'!D191</f>
        <v>COVINGTON CIVIL CITY</v>
      </c>
      <c r="E188">
        <f>'Main - Statewide'!E191</f>
        <v>0</v>
      </c>
      <c r="F188">
        <f>'Main - Statewide'!F191</f>
        <v>2668</v>
      </c>
      <c r="G188">
        <f>'Main - Statewide'!G191</f>
        <v>0.16190302809636506</v>
      </c>
      <c r="H188" s="66">
        <f>IFERROR(ROUND('Main - Statewide'!H191,2),"")</f>
        <v>15279.46</v>
      </c>
      <c r="I188">
        <f>'Main - Statewide'!I191</f>
        <v>0</v>
      </c>
      <c r="J188">
        <f>'Main - Statewide'!J191</f>
        <v>0</v>
      </c>
      <c r="K188">
        <f>'Main - Statewide'!K191</f>
        <v>9025.23</v>
      </c>
      <c r="L188">
        <f>'Main - Statewide'!L191</f>
        <v>0</v>
      </c>
      <c r="M188">
        <f>'Main - Statewide'!M191</f>
        <v>0</v>
      </c>
      <c r="N188">
        <f>'Main - Statewide'!N191</f>
        <v>0</v>
      </c>
      <c r="O188">
        <f>'Main - Statewide'!O191</f>
        <v>0</v>
      </c>
      <c r="P188">
        <f>'Main - Statewide'!P191</f>
        <v>0</v>
      </c>
      <c r="Q188">
        <f>'Main - Statewide'!Q191</f>
        <v>9025.23</v>
      </c>
      <c r="R188">
        <f>'Main - Statewide'!R191</f>
        <v>6254.23</v>
      </c>
    </row>
    <row r="189" spans="1:18" x14ac:dyDescent="0.25">
      <c r="A189" t="str">
        <f>'Main - Statewide'!A192</f>
        <v>23</v>
      </c>
      <c r="B189">
        <f>'Main - Statewide'!B192</f>
        <v>3</v>
      </c>
      <c r="C189" t="str">
        <f>'Main - Statewide'!C192</f>
        <v>0605</v>
      </c>
      <c r="D189" t="str">
        <f>'Main - Statewide'!D192</f>
        <v>HILLSBORO CIVIL TOWN</v>
      </c>
      <c r="E189">
        <f>'Main - Statewide'!E192</f>
        <v>0</v>
      </c>
      <c r="F189">
        <f>'Main - Statewide'!F192</f>
        <v>508</v>
      </c>
      <c r="G189">
        <f>'Main - Statewide'!G192</f>
        <v>3.0827113295709693E-2</v>
      </c>
      <c r="H189" s="66">
        <f>IFERROR(ROUND('Main - Statewide'!H192,2),"")</f>
        <v>2909.28</v>
      </c>
      <c r="I189">
        <f>'Main - Statewide'!I192</f>
        <v>0</v>
      </c>
      <c r="J189">
        <f>'Main - Statewide'!J192</f>
        <v>0</v>
      </c>
      <c r="K189">
        <f>'Main - Statewide'!K192</f>
        <v>1718.45</v>
      </c>
      <c r="L189">
        <f>'Main - Statewide'!L192</f>
        <v>0</v>
      </c>
      <c r="M189">
        <f>'Main - Statewide'!M192</f>
        <v>0</v>
      </c>
      <c r="N189">
        <f>'Main - Statewide'!N192</f>
        <v>0</v>
      </c>
      <c r="O189">
        <f>'Main - Statewide'!O192</f>
        <v>0</v>
      </c>
      <c r="P189">
        <f>'Main - Statewide'!P192</f>
        <v>0</v>
      </c>
      <c r="Q189">
        <f>'Main - Statewide'!Q192</f>
        <v>1718.45</v>
      </c>
      <c r="R189">
        <f>'Main - Statewide'!R192</f>
        <v>1190.8300000000002</v>
      </c>
    </row>
    <row r="190" spans="1:18" x14ac:dyDescent="0.25">
      <c r="A190" t="str">
        <f>'Main - Statewide'!A193</f>
        <v>23</v>
      </c>
      <c r="B190">
        <f>'Main - Statewide'!B193</f>
        <v>3</v>
      </c>
      <c r="C190" t="str">
        <f>'Main - Statewide'!C193</f>
        <v>0606</v>
      </c>
      <c r="D190" t="str">
        <f>'Main - Statewide'!D193</f>
        <v>KINGMAN CIVIL TOWN</v>
      </c>
      <c r="E190">
        <f>'Main - Statewide'!E193</f>
        <v>0</v>
      </c>
      <c r="F190">
        <f>'Main - Statewide'!F193</f>
        <v>559</v>
      </c>
      <c r="G190">
        <f>'Main - Statewide'!G193</f>
        <v>3.3921961284058499E-2</v>
      </c>
      <c r="H190" s="66">
        <f>IFERROR(ROUND('Main - Statewide'!H193,2),"")</f>
        <v>3201.36</v>
      </c>
      <c r="I190">
        <f>'Main - Statewide'!I193</f>
        <v>0</v>
      </c>
      <c r="J190">
        <f>'Main - Statewide'!J193</f>
        <v>0</v>
      </c>
      <c r="K190">
        <f>'Main - Statewide'!K193</f>
        <v>1890.97</v>
      </c>
      <c r="L190">
        <f>'Main - Statewide'!L193</f>
        <v>0</v>
      </c>
      <c r="M190">
        <f>'Main - Statewide'!M193</f>
        <v>0</v>
      </c>
      <c r="N190">
        <f>'Main - Statewide'!N193</f>
        <v>0</v>
      </c>
      <c r="O190">
        <f>'Main - Statewide'!O193</f>
        <v>0</v>
      </c>
      <c r="P190">
        <f>'Main - Statewide'!P193</f>
        <v>0</v>
      </c>
      <c r="Q190">
        <f>'Main - Statewide'!Q193</f>
        <v>1890.97</v>
      </c>
      <c r="R190">
        <f>'Main - Statewide'!R193</f>
        <v>1310.3900000000001</v>
      </c>
    </row>
    <row r="191" spans="1:18" x14ac:dyDescent="0.25">
      <c r="A191" t="str">
        <f>'Main - Statewide'!A194</f>
        <v>23</v>
      </c>
      <c r="B191">
        <f>'Main - Statewide'!B194</f>
        <v>3</v>
      </c>
      <c r="C191" t="str">
        <f>'Main - Statewide'!C194</f>
        <v>0607</v>
      </c>
      <c r="D191" t="str">
        <f>'Main - Statewide'!D194</f>
        <v>MELLOTT CIVIL TOWN</v>
      </c>
      <c r="E191">
        <f>'Main - Statewide'!E194</f>
        <v>0</v>
      </c>
      <c r="F191">
        <f>'Main - Statewide'!F194</f>
        <v>174</v>
      </c>
      <c r="G191">
        <f>'Main - Statewide'!G194</f>
        <v>1.0558893136719462E-2</v>
      </c>
      <c r="H191" s="66">
        <f>IFERROR(ROUND('Main - Statewide'!H194,2),"")</f>
        <v>996.49</v>
      </c>
      <c r="I191">
        <f>'Main - Statewide'!I194</f>
        <v>0</v>
      </c>
      <c r="J191">
        <f>'Main - Statewide'!J194</f>
        <v>0</v>
      </c>
      <c r="K191">
        <f>'Main - Statewide'!K194</f>
        <v>588.6</v>
      </c>
      <c r="L191">
        <f>'Main - Statewide'!L194</f>
        <v>0</v>
      </c>
      <c r="M191">
        <f>'Main - Statewide'!M194</f>
        <v>0</v>
      </c>
      <c r="N191">
        <f>'Main - Statewide'!N194</f>
        <v>0</v>
      </c>
      <c r="O191">
        <f>'Main - Statewide'!O194</f>
        <v>0</v>
      </c>
      <c r="P191">
        <f>'Main - Statewide'!P194</f>
        <v>0</v>
      </c>
      <c r="Q191">
        <f>'Main - Statewide'!Q194</f>
        <v>588.6</v>
      </c>
      <c r="R191">
        <f>'Main - Statewide'!R194</f>
        <v>407.89</v>
      </c>
    </row>
    <row r="192" spans="1:18" x14ac:dyDescent="0.25">
      <c r="A192" t="str">
        <f>'Main - Statewide'!A195</f>
        <v>23</v>
      </c>
      <c r="B192">
        <f>'Main - Statewide'!B195</f>
        <v>3</v>
      </c>
      <c r="C192" t="str">
        <f>'Main - Statewide'!C195</f>
        <v>0608</v>
      </c>
      <c r="D192" t="str">
        <f>'Main - Statewide'!D195</f>
        <v>NEWTOWN CIVIL TOWN</v>
      </c>
      <c r="E192">
        <f>'Main - Statewide'!E195</f>
        <v>0</v>
      </c>
      <c r="F192">
        <f>'Main - Statewide'!F195</f>
        <v>217</v>
      </c>
      <c r="G192">
        <f>'Main - Statewide'!G195</f>
        <v>1.3168274773954731E-2</v>
      </c>
      <c r="H192" s="66">
        <f>IFERROR(ROUND('Main - Statewide'!H195,2),"")</f>
        <v>1242.74</v>
      </c>
      <c r="I192">
        <f>'Main - Statewide'!I195</f>
        <v>0</v>
      </c>
      <c r="J192">
        <f>'Main - Statewide'!J195</f>
        <v>0</v>
      </c>
      <c r="K192">
        <f>'Main - Statewide'!K195</f>
        <v>734.06</v>
      </c>
      <c r="L192">
        <f>'Main - Statewide'!L195</f>
        <v>0</v>
      </c>
      <c r="M192">
        <f>'Main - Statewide'!M195</f>
        <v>0</v>
      </c>
      <c r="N192">
        <f>'Main - Statewide'!N195</f>
        <v>0</v>
      </c>
      <c r="O192">
        <f>'Main - Statewide'!O195</f>
        <v>0</v>
      </c>
      <c r="P192">
        <f>'Main - Statewide'!P195</f>
        <v>0</v>
      </c>
      <c r="Q192">
        <f>'Main - Statewide'!Q195</f>
        <v>734.06</v>
      </c>
      <c r="R192">
        <f>'Main - Statewide'!R195</f>
        <v>508.68000000000006</v>
      </c>
    </row>
    <row r="193" spans="1:18" x14ac:dyDescent="0.25">
      <c r="A193" t="str">
        <f>'Main - Statewide'!A196</f>
        <v>23</v>
      </c>
      <c r="B193">
        <f>'Main - Statewide'!B196</f>
        <v>3</v>
      </c>
      <c r="C193" t="str">
        <f>'Main - Statewide'!C196</f>
        <v>0609</v>
      </c>
      <c r="D193" t="str">
        <f>'Main - Statewide'!D196</f>
        <v>VEEDERSBURG CIVIL TOWN</v>
      </c>
      <c r="E193">
        <f>'Main - Statewide'!E196</f>
        <v>0</v>
      </c>
      <c r="F193">
        <f>'Main - Statewide'!F196</f>
        <v>2098</v>
      </c>
      <c r="G193">
        <f>'Main - Statewide'!G196</f>
        <v>0.12731355057952545</v>
      </c>
      <c r="H193" s="66">
        <f>IFERROR(ROUND('Main - Statewide'!H196,2),"")</f>
        <v>12015.11</v>
      </c>
      <c r="I193">
        <f>'Main - Statewide'!I196</f>
        <v>0</v>
      </c>
      <c r="J193">
        <f>'Main - Statewide'!J196</f>
        <v>0</v>
      </c>
      <c r="K193">
        <f>'Main - Statewide'!K196</f>
        <v>7097.05</v>
      </c>
      <c r="L193">
        <f>'Main - Statewide'!L196</f>
        <v>0</v>
      </c>
      <c r="M193">
        <f>'Main - Statewide'!M196</f>
        <v>0</v>
      </c>
      <c r="N193">
        <f>'Main - Statewide'!N196</f>
        <v>0</v>
      </c>
      <c r="O193">
        <f>'Main - Statewide'!O196</f>
        <v>0</v>
      </c>
      <c r="P193">
        <f>'Main - Statewide'!P196</f>
        <v>0</v>
      </c>
      <c r="Q193">
        <f>'Main - Statewide'!Q196</f>
        <v>7097.05</v>
      </c>
      <c r="R193">
        <f>'Main - Statewide'!R196</f>
        <v>4918.0600000000004</v>
      </c>
    </row>
    <row r="194" spans="1:18" x14ac:dyDescent="0.25">
      <c r="A194" t="str">
        <f>'Main - Statewide'!A197</f>
        <v>23</v>
      </c>
      <c r="B194">
        <f>'Main - Statewide'!B197</f>
        <v>3</v>
      </c>
      <c r="C194" t="str">
        <f>'Main - Statewide'!C197</f>
        <v>0610</v>
      </c>
      <c r="D194" t="str">
        <f>'Main - Statewide'!D197</f>
        <v>WALLACE CIVIL TOWN</v>
      </c>
      <c r="E194">
        <f>'Main - Statewide'!E197</f>
        <v>0</v>
      </c>
      <c r="F194">
        <f>'Main - Statewide'!F197</f>
        <v>79</v>
      </c>
      <c r="G194">
        <f>'Main - Statewide'!G197</f>
        <v>4.7939802172461922E-3</v>
      </c>
      <c r="H194" s="66">
        <f>IFERROR(ROUND('Main - Statewide'!H197,2),"")</f>
        <v>452.43</v>
      </c>
      <c r="I194">
        <f>'Main - Statewide'!I197</f>
        <v>0</v>
      </c>
      <c r="J194">
        <f>'Main - Statewide'!J197</f>
        <v>0</v>
      </c>
      <c r="K194">
        <f>'Main - Statewide'!K197</f>
        <v>267.24</v>
      </c>
      <c r="L194">
        <f>'Main - Statewide'!L197</f>
        <v>0</v>
      </c>
      <c r="M194">
        <f>'Main - Statewide'!M197</f>
        <v>0</v>
      </c>
      <c r="N194">
        <f>'Main - Statewide'!N197</f>
        <v>0</v>
      </c>
      <c r="O194">
        <f>'Main - Statewide'!O197</f>
        <v>0</v>
      </c>
      <c r="P194">
        <f>'Main - Statewide'!P197</f>
        <v>0</v>
      </c>
      <c r="Q194">
        <f>'Main - Statewide'!Q197</f>
        <v>267.24</v>
      </c>
      <c r="R194">
        <f>'Main - Statewide'!R197</f>
        <v>185.19</v>
      </c>
    </row>
    <row r="195" spans="1:18" x14ac:dyDescent="0.25">
      <c r="A195">
        <f>'Main - Statewide'!A198</f>
        <v>0</v>
      </c>
      <c r="B195">
        <f>'Main - Statewide'!B198</f>
        <v>0</v>
      </c>
      <c r="C195">
        <f>'Main - Statewide'!C198</f>
        <v>0</v>
      </c>
      <c r="D195" t="str">
        <f>'Main - Statewide'!D198</f>
        <v>COUNTY DISTRIBUTION AMOUNT</v>
      </c>
      <c r="E195">
        <f>'Main - Statewide'!E198</f>
        <v>0</v>
      </c>
      <c r="F195">
        <f>'Main - Statewide'!F198</f>
        <v>16479</v>
      </c>
      <c r="G195">
        <f>'Main - Statewide'!G198</f>
        <v>0.99999999999999989</v>
      </c>
      <c r="H195" s="66">
        <f>IFERROR(ROUND('Main - Statewide'!H198,2),"")</f>
        <v>94374.15</v>
      </c>
      <c r="I195">
        <f>'Main - Statewide'!I198</f>
        <v>0</v>
      </c>
      <c r="J195">
        <f>'Main - Statewide'!J198</f>
        <v>0</v>
      </c>
      <c r="K195">
        <f>'Main - Statewide'!K198</f>
        <v>55744.66</v>
      </c>
      <c r="L195">
        <f>'Main - Statewide'!L198</f>
        <v>0</v>
      </c>
      <c r="M195">
        <f>'Main - Statewide'!M198</f>
        <v>0</v>
      </c>
      <c r="N195">
        <f>'Main - Statewide'!N198</f>
        <v>0</v>
      </c>
      <c r="O195">
        <f>'Main - Statewide'!O198</f>
        <v>0</v>
      </c>
      <c r="P195">
        <f>'Main - Statewide'!P198</f>
        <v>0</v>
      </c>
      <c r="Q195">
        <f>'Main - Statewide'!Q198</f>
        <v>55744.66</v>
      </c>
      <c r="R195">
        <f>'Main - Statewide'!R198</f>
        <v>38629.489999999991</v>
      </c>
    </row>
    <row r="196" spans="1:18" x14ac:dyDescent="0.25">
      <c r="A196" t="str">
        <f>'Main - Statewide'!A199</f>
        <v/>
      </c>
      <c r="B196">
        <f>'Main - Statewide'!B199</f>
        <v>0</v>
      </c>
      <c r="C196">
        <f>'Main - Statewide'!C199</f>
        <v>0</v>
      </c>
      <c r="D196" t="str">
        <f>'Main - Statewide'!D199</f>
        <v/>
      </c>
      <c r="E196">
        <f>'Main - Statewide'!E199</f>
        <v>0</v>
      </c>
      <c r="F196">
        <f>'Main - Statewide'!F199</f>
        <v>0</v>
      </c>
      <c r="G196">
        <f>'Main - Statewide'!G199</f>
        <v>0</v>
      </c>
      <c r="H196" s="66">
        <f>IFERROR(ROUND('Main - Statewide'!H199,2),"")</f>
        <v>0</v>
      </c>
      <c r="I196">
        <f>'Main - Statewide'!I199</f>
        <v>0</v>
      </c>
      <c r="J196">
        <f>'Main - Statewide'!J199</f>
        <v>0</v>
      </c>
      <c r="K196" t="str">
        <f>'Main - Statewide'!K199</f>
        <v/>
      </c>
      <c r="L196" t="str">
        <f>'Main - Statewide'!L199</f>
        <v/>
      </c>
      <c r="M196" t="str">
        <f>'Main - Statewide'!M199</f>
        <v/>
      </c>
      <c r="N196" t="str">
        <f>'Main - Statewide'!N199</f>
        <v/>
      </c>
      <c r="O196" t="str">
        <f>'Main - Statewide'!O199</f>
        <v/>
      </c>
      <c r="P196" t="str">
        <f>'Main - Statewide'!P199</f>
        <v/>
      </c>
      <c r="Q196" t="str">
        <f>'Main - Statewide'!Q199</f>
        <v/>
      </c>
      <c r="R196" t="str">
        <f>'Main - Statewide'!R199</f>
        <v/>
      </c>
    </row>
    <row r="197" spans="1:18" x14ac:dyDescent="0.25">
      <c r="A197" t="str">
        <f>'Main - Statewide'!A200</f>
        <v>24</v>
      </c>
      <c r="B197">
        <f>'Main - Statewide'!B200</f>
        <v>1</v>
      </c>
      <c r="C197" t="str">
        <f>'Main - Statewide'!C200</f>
        <v>0000</v>
      </c>
      <c r="D197" t="str">
        <f>'Main - Statewide'!D200</f>
        <v>FRANKLIN COUNTY</v>
      </c>
      <c r="E197">
        <f>'Main - Statewide'!E200</f>
        <v>0</v>
      </c>
      <c r="F197">
        <f>'Main - Statewide'!F200</f>
        <v>16950</v>
      </c>
      <c r="G197">
        <f>'Main - Statewide'!G200</f>
        <v>0.74391046741277156</v>
      </c>
      <c r="H197" s="66">
        <f>IFERROR(ROUND('Main - Statewide'!H200,2),"")</f>
        <v>97071.54</v>
      </c>
      <c r="I197">
        <f>'Main - Statewide'!I200</f>
        <v>0</v>
      </c>
      <c r="J197">
        <f>'Main - Statewide'!J200</f>
        <v>0</v>
      </c>
      <c r="K197">
        <f>'Main - Statewide'!K200</f>
        <v>57337.94</v>
      </c>
      <c r="L197">
        <f>'Main - Statewide'!L200</f>
        <v>0</v>
      </c>
      <c r="M197">
        <f>'Main - Statewide'!M200</f>
        <v>0</v>
      </c>
      <c r="N197">
        <f>'Main - Statewide'!N200</f>
        <v>0</v>
      </c>
      <c r="O197">
        <f>'Main - Statewide'!O200</f>
        <v>0</v>
      </c>
      <c r="P197">
        <f>'Main - Statewide'!P200</f>
        <v>0</v>
      </c>
      <c r="Q197">
        <f>'Main - Statewide'!Q200</f>
        <v>57337.94</v>
      </c>
      <c r="R197">
        <f>'Main - Statewide'!R200</f>
        <v>39733.599999999991</v>
      </c>
    </row>
    <row r="198" spans="1:18" x14ac:dyDescent="0.25">
      <c r="A198" t="str">
        <f>'Main - Statewide'!A201</f>
        <v>24</v>
      </c>
      <c r="B198">
        <f>'Main - Statewide'!B201</f>
        <v>3</v>
      </c>
      <c r="C198" t="str">
        <f>'Main - Statewide'!C201</f>
        <v>0447</v>
      </c>
      <c r="D198" t="str">
        <f>'Main - Statewide'!D201</f>
        <v>BATESVILLE CIVIL CITY</v>
      </c>
      <c r="E198" t="str">
        <f>'Main - Statewide'!E201</f>
        <v>Y</v>
      </c>
      <c r="F198">
        <f>'Main - Statewide'!F201</f>
        <v>1934</v>
      </c>
      <c r="G198">
        <f>'Main - Statewide'!G201</f>
        <v>8.4880403774412985E-2</v>
      </c>
      <c r="H198" s="66">
        <f>IFERROR(ROUND('Main - Statewide'!H201,2),"")</f>
        <v>11075.89</v>
      </c>
      <c r="I198">
        <f>'Main - Statewide'!I201</f>
        <v>0</v>
      </c>
      <c r="J198">
        <f>'Main - Statewide'!J201</f>
        <v>0</v>
      </c>
      <c r="K198">
        <f>'Main - Statewide'!K201</f>
        <v>6542.28</v>
      </c>
      <c r="L198">
        <f>'Main - Statewide'!L201</f>
        <v>0</v>
      </c>
      <c r="M198">
        <f>'Main - Statewide'!M201</f>
        <v>0</v>
      </c>
      <c r="N198">
        <f>'Main - Statewide'!N201</f>
        <v>0</v>
      </c>
      <c r="O198">
        <f>'Main - Statewide'!O201</f>
        <v>0</v>
      </c>
      <c r="P198">
        <f>'Main - Statewide'!P201</f>
        <v>0</v>
      </c>
      <c r="Q198">
        <f>'Main - Statewide'!Q201</f>
        <v>6542.28</v>
      </c>
      <c r="R198">
        <f>'Main - Statewide'!R201</f>
        <v>4533.6099999999997</v>
      </c>
    </row>
    <row r="199" spans="1:18" x14ac:dyDescent="0.25">
      <c r="A199" t="str">
        <f>'Main - Statewide'!A202</f>
        <v>24</v>
      </c>
      <c r="B199">
        <f>'Main - Statewide'!B202</f>
        <v>3</v>
      </c>
      <c r="C199" t="str">
        <f>'Main - Statewide'!C202</f>
        <v>0952</v>
      </c>
      <c r="D199" t="str">
        <f>'Main - Statewide'!D202</f>
        <v>BROOKVILLE CIVIL TOWN</v>
      </c>
      <c r="E199">
        <f>'Main - Statewide'!E202</f>
        <v>0</v>
      </c>
      <c r="F199">
        <f>'Main - Statewide'!F202</f>
        <v>2622</v>
      </c>
      <c r="G199">
        <f>'Main - Statewide'!G202</f>
        <v>0.11507570770243582</v>
      </c>
      <c r="H199" s="66">
        <f>IFERROR(ROUND('Main - Statewide'!H202,2),"")</f>
        <v>15016.02</v>
      </c>
      <c r="I199">
        <f>'Main - Statewide'!I202</f>
        <v>0</v>
      </c>
      <c r="J199">
        <f>'Main - Statewide'!J202</f>
        <v>0</v>
      </c>
      <c r="K199">
        <f>'Main - Statewide'!K202</f>
        <v>8869.6200000000008</v>
      </c>
      <c r="L199">
        <f>'Main - Statewide'!L202</f>
        <v>0</v>
      </c>
      <c r="M199">
        <f>'Main - Statewide'!M202</f>
        <v>0</v>
      </c>
      <c r="N199">
        <f>'Main - Statewide'!N202</f>
        <v>0</v>
      </c>
      <c r="O199">
        <f>'Main - Statewide'!O202</f>
        <v>0</v>
      </c>
      <c r="P199">
        <f>'Main - Statewide'!P202</f>
        <v>0</v>
      </c>
      <c r="Q199">
        <f>'Main - Statewide'!Q202</f>
        <v>8869.6200000000008</v>
      </c>
      <c r="R199">
        <f>'Main - Statewide'!R202</f>
        <v>6146.4</v>
      </c>
    </row>
    <row r="200" spans="1:18" x14ac:dyDescent="0.25">
      <c r="A200" t="str">
        <f>'Main - Statewide'!A203</f>
        <v>24</v>
      </c>
      <c r="B200">
        <f>'Main - Statewide'!B203</f>
        <v>3</v>
      </c>
      <c r="C200" t="str">
        <f>'Main - Statewide'!C203</f>
        <v>0611</v>
      </c>
      <c r="D200" t="str">
        <f>'Main - Statewide'!D203</f>
        <v>CEDAR GROVE CIVIL TOWN</v>
      </c>
      <c r="E200">
        <f>'Main - Statewide'!E203</f>
        <v>0</v>
      </c>
      <c r="F200">
        <f>'Main - Statewide'!F203</f>
        <v>150</v>
      </c>
      <c r="G200">
        <f>'Main - Statewide'!G203</f>
        <v>6.5832784726793945E-3</v>
      </c>
      <c r="H200" s="66">
        <f>IFERROR(ROUND('Main - Statewide'!H203,2),"")</f>
        <v>859.04</v>
      </c>
      <c r="I200">
        <f>'Main - Statewide'!I203</f>
        <v>0</v>
      </c>
      <c r="J200">
        <f>'Main - Statewide'!J203</f>
        <v>0</v>
      </c>
      <c r="K200">
        <f>'Main - Statewide'!K203</f>
        <v>507.42</v>
      </c>
      <c r="L200">
        <f>'Main - Statewide'!L203</f>
        <v>0</v>
      </c>
      <c r="M200">
        <f>'Main - Statewide'!M203</f>
        <v>0</v>
      </c>
      <c r="N200">
        <f>'Main - Statewide'!N203</f>
        <v>0</v>
      </c>
      <c r="O200">
        <f>'Main - Statewide'!O203</f>
        <v>0</v>
      </c>
      <c r="P200">
        <f>'Main - Statewide'!P203</f>
        <v>0</v>
      </c>
      <c r="Q200">
        <f>'Main - Statewide'!Q203</f>
        <v>507.42</v>
      </c>
      <c r="R200">
        <f>'Main - Statewide'!R203</f>
        <v>351.61999999999995</v>
      </c>
    </row>
    <row r="201" spans="1:18" x14ac:dyDescent="0.25">
      <c r="A201" t="str">
        <f>'Main - Statewide'!A204</f>
        <v>24</v>
      </c>
      <c r="B201">
        <f>'Main - Statewide'!B204</f>
        <v>3</v>
      </c>
      <c r="C201" t="str">
        <f>'Main - Statewide'!C204</f>
        <v>0612</v>
      </c>
      <c r="D201" t="str">
        <f>'Main - Statewide'!D204</f>
        <v>LAUREL CIVIL TOWN</v>
      </c>
      <c r="E201">
        <f>'Main - Statewide'!E204</f>
        <v>0</v>
      </c>
      <c r="F201">
        <f>'Main - Statewide'!F204</f>
        <v>406</v>
      </c>
      <c r="G201">
        <f>'Main - Statewide'!G204</f>
        <v>1.7818740399385562E-2</v>
      </c>
      <c r="H201" s="66">
        <f>IFERROR(ROUND('Main - Statewide'!H204,2),"")</f>
        <v>2325.14</v>
      </c>
      <c r="I201">
        <f>'Main - Statewide'!I204</f>
        <v>0</v>
      </c>
      <c r="J201">
        <f>'Main - Statewide'!J204</f>
        <v>0</v>
      </c>
      <c r="K201">
        <f>'Main - Statewide'!K204</f>
        <v>1373.4</v>
      </c>
      <c r="L201">
        <f>'Main - Statewide'!L204</f>
        <v>0</v>
      </c>
      <c r="M201">
        <f>'Main - Statewide'!M204</f>
        <v>0</v>
      </c>
      <c r="N201">
        <f>'Main - Statewide'!N204</f>
        <v>0</v>
      </c>
      <c r="O201">
        <f>'Main - Statewide'!O204</f>
        <v>0</v>
      </c>
      <c r="P201">
        <f>'Main - Statewide'!P204</f>
        <v>0</v>
      </c>
      <c r="Q201">
        <f>'Main - Statewide'!Q204</f>
        <v>1373.4</v>
      </c>
      <c r="R201">
        <f>'Main - Statewide'!R204</f>
        <v>951.73999999999978</v>
      </c>
    </row>
    <row r="202" spans="1:18" x14ac:dyDescent="0.25">
      <c r="A202" t="str">
        <f>'Main - Statewide'!A205</f>
        <v>24</v>
      </c>
      <c r="B202">
        <f>'Main - Statewide'!B205</f>
        <v>3</v>
      </c>
      <c r="C202" t="str">
        <f>'Main - Statewide'!C205</f>
        <v>0613</v>
      </c>
      <c r="D202" t="str">
        <f>'Main - Statewide'!D205</f>
        <v>MT. CARMEL CIVIL TOWN</v>
      </c>
      <c r="E202">
        <f>'Main - Statewide'!E205</f>
        <v>0</v>
      </c>
      <c r="F202">
        <f>'Main - Statewide'!F205</f>
        <v>76</v>
      </c>
      <c r="G202">
        <f>'Main - Statewide'!G205</f>
        <v>3.3355277594908929E-3</v>
      </c>
      <c r="H202" s="66">
        <f>IFERROR(ROUND('Main - Statewide'!H205,2),"")</f>
        <v>435.25</v>
      </c>
      <c r="I202">
        <f>'Main - Statewide'!I205</f>
        <v>0</v>
      </c>
      <c r="J202">
        <f>'Main - Statewide'!J205</f>
        <v>0</v>
      </c>
      <c r="K202">
        <f>'Main - Statewide'!K205</f>
        <v>257.08999999999997</v>
      </c>
      <c r="L202">
        <f>'Main - Statewide'!L205</f>
        <v>0</v>
      </c>
      <c r="M202">
        <f>'Main - Statewide'!M205</f>
        <v>0</v>
      </c>
      <c r="N202">
        <f>'Main - Statewide'!N205</f>
        <v>0</v>
      </c>
      <c r="O202">
        <f>'Main - Statewide'!O205</f>
        <v>0</v>
      </c>
      <c r="P202">
        <f>'Main - Statewide'!P205</f>
        <v>0</v>
      </c>
      <c r="Q202">
        <f>'Main - Statewide'!Q205</f>
        <v>257.08999999999997</v>
      </c>
      <c r="R202">
        <f>'Main - Statewide'!R205</f>
        <v>178.16000000000003</v>
      </c>
    </row>
    <row r="203" spans="1:18" x14ac:dyDescent="0.25">
      <c r="A203" t="str">
        <f>'Main - Statewide'!A206</f>
        <v>24</v>
      </c>
      <c r="B203">
        <f>'Main - Statewide'!B206</f>
        <v>3</v>
      </c>
      <c r="C203" t="str">
        <f>'Main - Statewide'!C206</f>
        <v>0614</v>
      </c>
      <c r="D203" t="str">
        <f>'Main - Statewide'!D206</f>
        <v>OLDENBURG CIVIL TOWN</v>
      </c>
      <c r="E203">
        <f>'Main - Statewide'!E206</f>
        <v>0</v>
      </c>
      <c r="F203">
        <f>'Main - Statewide'!F206</f>
        <v>647</v>
      </c>
      <c r="G203">
        <f>'Main - Statewide'!G206</f>
        <v>2.8395874478823788E-2</v>
      </c>
      <c r="H203" s="66">
        <f>IFERROR(ROUND('Main - Statewide'!H206,2),"")</f>
        <v>3705.33</v>
      </c>
      <c r="I203">
        <f>'Main - Statewide'!I206</f>
        <v>0</v>
      </c>
      <c r="J203">
        <f>'Main - Statewide'!J206</f>
        <v>0</v>
      </c>
      <c r="K203">
        <f>'Main - Statewide'!K206</f>
        <v>2188.65</v>
      </c>
      <c r="L203">
        <f>'Main - Statewide'!L206</f>
        <v>0</v>
      </c>
      <c r="M203">
        <f>'Main - Statewide'!M206</f>
        <v>0</v>
      </c>
      <c r="N203">
        <f>'Main - Statewide'!N206</f>
        <v>0</v>
      </c>
      <c r="O203">
        <f>'Main - Statewide'!O206</f>
        <v>0</v>
      </c>
      <c r="P203">
        <f>'Main - Statewide'!P206</f>
        <v>0</v>
      </c>
      <c r="Q203">
        <f>'Main - Statewide'!Q206</f>
        <v>2188.65</v>
      </c>
      <c r="R203">
        <f>'Main - Statewide'!R206</f>
        <v>1516.6799999999998</v>
      </c>
    </row>
    <row r="204" spans="1:18" x14ac:dyDescent="0.25">
      <c r="A204">
        <f>'Main - Statewide'!A207</f>
        <v>0</v>
      </c>
      <c r="B204">
        <f>'Main - Statewide'!B207</f>
        <v>0</v>
      </c>
      <c r="C204">
        <f>'Main - Statewide'!C207</f>
        <v>0</v>
      </c>
      <c r="D204" t="str">
        <f>'Main - Statewide'!D207</f>
        <v>COUNTY DISTRIBUTION AMOUNT</v>
      </c>
      <c r="E204">
        <f>'Main - Statewide'!E207</f>
        <v>0</v>
      </c>
      <c r="F204">
        <f>'Main - Statewide'!F207</f>
        <v>22785</v>
      </c>
      <c r="G204">
        <f>'Main - Statewide'!G207</f>
        <v>0.99999999999999989</v>
      </c>
      <c r="H204" s="66">
        <f>IFERROR(ROUND('Main - Statewide'!H207,2),"")</f>
        <v>130488.21</v>
      </c>
      <c r="I204">
        <f>'Main - Statewide'!I207</f>
        <v>0</v>
      </c>
      <c r="J204">
        <f>'Main - Statewide'!J207</f>
        <v>0</v>
      </c>
      <c r="K204">
        <f>'Main - Statewide'!K207</f>
        <v>77076.399999999994</v>
      </c>
      <c r="L204">
        <f>'Main - Statewide'!L207</f>
        <v>0</v>
      </c>
      <c r="M204">
        <f>'Main - Statewide'!M207</f>
        <v>0</v>
      </c>
      <c r="N204">
        <f>'Main - Statewide'!N207</f>
        <v>0</v>
      </c>
      <c r="O204">
        <f>'Main - Statewide'!O207</f>
        <v>0</v>
      </c>
      <c r="P204">
        <f>'Main - Statewide'!P207</f>
        <v>0</v>
      </c>
      <c r="Q204">
        <f>'Main - Statewide'!Q207</f>
        <v>77076.399999999994</v>
      </c>
      <c r="R204">
        <f>'Main - Statewide'!R207</f>
        <v>53411.81</v>
      </c>
    </row>
    <row r="205" spans="1:18" x14ac:dyDescent="0.25">
      <c r="A205" t="str">
        <f>'Main - Statewide'!A208</f>
        <v/>
      </c>
      <c r="B205">
        <f>'Main - Statewide'!B208</f>
        <v>0</v>
      </c>
      <c r="C205">
        <f>'Main - Statewide'!C208</f>
        <v>0</v>
      </c>
      <c r="D205" t="str">
        <f>'Main - Statewide'!D208</f>
        <v/>
      </c>
      <c r="E205">
        <f>'Main - Statewide'!E208</f>
        <v>0</v>
      </c>
      <c r="F205">
        <f>'Main - Statewide'!F208</f>
        <v>0</v>
      </c>
      <c r="G205">
        <f>'Main - Statewide'!G208</f>
        <v>0</v>
      </c>
      <c r="H205" s="66">
        <f>IFERROR(ROUND('Main - Statewide'!H208,2),"")</f>
        <v>0</v>
      </c>
      <c r="I205">
        <f>'Main - Statewide'!I208</f>
        <v>0</v>
      </c>
      <c r="J205">
        <f>'Main - Statewide'!J208</f>
        <v>0</v>
      </c>
      <c r="K205" t="str">
        <f>'Main - Statewide'!K208</f>
        <v/>
      </c>
      <c r="L205" t="str">
        <f>'Main - Statewide'!L208</f>
        <v/>
      </c>
      <c r="M205" t="str">
        <f>'Main - Statewide'!M208</f>
        <v/>
      </c>
      <c r="N205" t="str">
        <f>'Main - Statewide'!N208</f>
        <v/>
      </c>
      <c r="O205" t="str">
        <f>'Main - Statewide'!O208</f>
        <v/>
      </c>
      <c r="P205" t="str">
        <f>'Main - Statewide'!P208</f>
        <v/>
      </c>
      <c r="Q205" t="str">
        <f>'Main - Statewide'!Q208</f>
        <v/>
      </c>
      <c r="R205" t="str">
        <f>'Main - Statewide'!R208</f>
        <v/>
      </c>
    </row>
    <row r="206" spans="1:18" x14ac:dyDescent="0.25">
      <c r="A206" t="str">
        <f>'Main - Statewide'!A209</f>
        <v>25</v>
      </c>
      <c r="B206">
        <f>'Main - Statewide'!B209</f>
        <v>1</v>
      </c>
      <c r="C206" t="str">
        <f>'Main - Statewide'!C209</f>
        <v>0000</v>
      </c>
      <c r="D206" t="str">
        <f>'Main - Statewide'!D209</f>
        <v>FULTON COUNTY</v>
      </c>
      <c r="E206">
        <f>'Main - Statewide'!E209</f>
        <v>0</v>
      </c>
      <c r="F206">
        <f>'Main - Statewide'!F209</f>
        <v>12206</v>
      </c>
      <c r="G206">
        <f>'Main - Statewide'!G209</f>
        <v>0.59599609374999996</v>
      </c>
      <c r="H206" s="66">
        <f>IFERROR(ROUND('Main - Statewide'!H209,2),"")</f>
        <v>69902.960000000006</v>
      </c>
      <c r="I206">
        <f>'Main - Statewide'!I209</f>
        <v>0</v>
      </c>
      <c r="J206">
        <f>'Main - Statewide'!J209</f>
        <v>0</v>
      </c>
      <c r="K206">
        <f>'Main - Statewide'!K209</f>
        <v>41290.080000000002</v>
      </c>
      <c r="L206">
        <f>'Main - Statewide'!L209</f>
        <v>0</v>
      </c>
      <c r="M206">
        <f>'Main - Statewide'!M209</f>
        <v>0</v>
      </c>
      <c r="N206">
        <f>'Main - Statewide'!N209</f>
        <v>0</v>
      </c>
      <c r="O206">
        <f>'Main - Statewide'!O209</f>
        <v>0</v>
      </c>
      <c r="P206">
        <f>'Main - Statewide'!P209</f>
        <v>0</v>
      </c>
      <c r="Q206">
        <f>'Main - Statewide'!Q209</f>
        <v>41290.080000000002</v>
      </c>
      <c r="R206">
        <f>'Main - Statewide'!R209</f>
        <v>28612.880000000005</v>
      </c>
    </row>
    <row r="207" spans="1:18" x14ac:dyDescent="0.25">
      <c r="A207" t="str">
        <f>'Main - Statewide'!A210</f>
        <v>25</v>
      </c>
      <c r="B207">
        <f>'Main - Statewide'!B210</f>
        <v>3</v>
      </c>
      <c r="C207" t="str">
        <f>'Main - Statewide'!C210</f>
        <v>0615</v>
      </c>
      <c r="D207" t="str">
        <f>'Main - Statewide'!D210</f>
        <v>AKRON CIVIL TOWN</v>
      </c>
      <c r="E207">
        <f>'Main - Statewide'!E210</f>
        <v>0</v>
      </c>
      <c r="F207">
        <f>'Main - Statewide'!F210</f>
        <v>1125</v>
      </c>
      <c r="G207">
        <f>'Main - Statewide'!G210</f>
        <v>5.4931640625E-2</v>
      </c>
      <c r="H207" s="66">
        <f>IFERROR(ROUND('Main - Statewide'!H210,2),"")</f>
        <v>6442.8</v>
      </c>
      <c r="I207">
        <f>'Main - Statewide'!I210</f>
        <v>0</v>
      </c>
      <c r="J207">
        <f>'Main - Statewide'!J210</f>
        <v>0</v>
      </c>
      <c r="K207">
        <f>'Main - Statewide'!K210</f>
        <v>3805.62</v>
      </c>
      <c r="L207">
        <f>'Main - Statewide'!L210</f>
        <v>0</v>
      </c>
      <c r="M207">
        <f>'Main - Statewide'!M210</f>
        <v>0</v>
      </c>
      <c r="N207">
        <f>'Main - Statewide'!N210</f>
        <v>0</v>
      </c>
      <c r="O207">
        <f>'Main - Statewide'!O210</f>
        <v>0</v>
      </c>
      <c r="P207">
        <f>'Main - Statewide'!P210</f>
        <v>0</v>
      </c>
      <c r="Q207">
        <f>'Main - Statewide'!Q210</f>
        <v>3805.62</v>
      </c>
      <c r="R207">
        <f>'Main - Statewide'!R210</f>
        <v>2637.1800000000003</v>
      </c>
    </row>
    <row r="208" spans="1:18" x14ac:dyDescent="0.25">
      <c r="A208" t="str">
        <f>'Main - Statewide'!A211</f>
        <v>25</v>
      </c>
      <c r="B208">
        <f>'Main - Statewide'!B211</f>
        <v>3</v>
      </c>
      <c r="C208" t="str">
        <f>'Main - Statewide'!C211</f>
        <v>0616</v>
      </c>
      <c r="D208" t="str">
        <f>'Main - Statewide'!D211</f>
        <v>FULTON CIVIL TOWN</v>
      </c>
      <c r="E208">
        <f>'Main - Statewide'!E211</f>
        <v>0</v>
      </c>
      <c r="F208">
        <f>'Main - Statewide'!F211</f>
        <v>303</v>
      </c>
      <c r="G208">
        <f>'Main - Statewide'!G211</f>
        <v>1.4794921875E-2</v>
      </c>
      <c r="H208" s="66">
        <f>IFERROR(ROUND('Main - Statewide'!H211,2),"")</f>
        <v>1735.26</v>
      </c>
      <c r="I208">
        <f>'Main - Statewide'!I211</f>
        <v>0</v>
      </c>
      <c r="J208">
        <f>'Main - Statewide'!J211</f>
        <v>0</v>
      </c>
      <c r="K208">
        <f>'Main - Statewide'!K211</f>
        <v>1024.98</v>
      </c>
      <c r="L208">
        <f>'Main - Statewide'!L211</f>
        <v>0</v>
      </c>
      <c r="M208">
        <f>'Main - Statewide'!M211</f>
        <v>0</v>
      </c>
      <c r="N208">
        <f>'Main - Statewide'!N211</f>
        <v>0</v>
      </c>
      <c r="O208">
        <f>'Main - Statewide'!O211</f>
        <v>0</v>
      </c>
      <c r="P208">
        <f>'Main - Statewide'!P211</f>
        <v>0</v>
      </c>
      <c r="Q208">
        <f>'Main - Statewide'!Q211</f>
        <v>1024.98</v>
      </c>
      <c r="R208">
        <f>'Main - Statewide'!R211</f>
        <v>710.28</v>
      </c>
    </row>
    <row r="209" spans="1:18" x14ac:dyDescent="0.25">
      <c r="A209" t="str">
        <f>'Main - Statewide'!A212</f>
        <v>25</v>
      </c>
      <c r="B209">
        <f>'Main - Statewide'!B212</f>
        <v>3</v>
      </c>
      <c r="C209" t="str">
        <f>'Main - Statewide'!C212</f>
        <v>0617</v>
      </c>
      <c r="D209" t="str">
        <f>'Main - Statewide'!D212</f>
        <v>KEWANNA CIVIL TOWN</v>
      </c>
      <c r="E209">
        <f>'Main - Statewide'!E212</f>
        <v>0</v>
      </c>
      <c r="F209">
        <f>'Main - Statewide'!F212</f>
        <v>576</v>
      </c>
      <c r="G209">
        <f>'Main - Statewide'!G212</f>
        <v>2.8125000000000001E-2</v>
      </c>
      <c r="H209" s="66">
        <f>IFERROR(ROUND('Main - Statewide'!H212,2),"")</f>
        <v>3298.71</v>
      </c>
      <c r="I209">
        <f>'Main - Statewide'!I212</f>
        <v>0</v>
      </c>
      <c r="J209">
        <f>'Main - Statewide'!J212</f>
        <v>0</v>
      </c>
      <c r="K209">
        <f>'Main - Statewide'!K212</f>
        <v>1948.48</v>
      </c>
      <c r="L209">
        <f>'Main - Statewide'!L212</f>
        <v>0</v>
      </c>
      <c r="M209">
        <f>'Main - Statewide'!M212</f>
        <v>0</v>
      </c>
      <c r="N209">
        <f>'Main - Statewide'!N212</f>
        <v>0</v>
      </c>
      <c r="O209">
        <f>'Main - Statewide'!O212</f>
        <v>0</v>
      </c>
      <c r="P209">
        <f>'Main - Statewide'!P212</f>
        <v>0</v>
      </c>
      <c r="Q209">
        <f>'Main - Statewide'!Q212</f>
        <v>1948.48</v>
      </c>
      <c r="R209">
        <f>'Main - Statewide'!R212</f>
        <v>1350.23</v>
      </c>
    </row>
    <row r="210" spans="1:18" x14ac:dyDescent="0.25">
      <c r="A210" t="str">
        <f>'Main - Statewide'!A213</f>
        <v>25</v>
      </c>
      <c r="B210">
        <f>'Main - Statewide'!B213</f>
        <v>3</v>
      </c>
      <c r="C210" t="str">
        <f>'Main - Statewide'!C213</f>
        <v>0440</v>
      </c>
      <c r="D210" t="str">
        <f>'Main - Statewide'!D213</f>
        <v>ROCHESTER CIVIL CITY</v>
      </c>
      <c r="E210">
        <f>'Main - Statewide'!E213</f>
        <v>0</v>
      </c>
      <c r="F210">
        <f>'Main - Statewide'!F213</f>
        <v>6270</v>
      </c>
      <c r="G210">
        <f>'Main - Statewide'!G213</f>
        <v>0.30615234375</v>
      </c>
      <c r="H210" s="66">
        <f>IFERROR(ROUND('Main - Statewide'!H213,2),"")</f>
        <v>35907.879999999997</v>
      </c>
      <c r="I210">
        <f>'Main - Statewide'!I213</f>
        <v>0</v>
      </c>
      <c r="J210">
        <f>'Main - Statewide'!J213</f>
        <v>0</v>
      </c>
      <c r="K210">
        <f>'Main - Statewide'!K213</f>
        <v>21209.96</v>
      </c>
      <c r="L210">
        <f>'Main - Statewide'!L213</f>
        <v>0</v>
      </c>
      <c r="M210">
        <f>'Main - Statewide'!M213</f>
        <v>0</v>
      </c>
      <c r="N210">
        <f>'Main - Statewide'!N213</f>
        <v>0</v>
      </c>
      <c r="O210">
        <f>'Main - Statewide'!O213</f>
        <v>0</v>
      </c>
      <c r="P210">
        <f>'Main - Statewide'!P213</f>
        <v>0</v>
      </c>
      <c r="Q210">
        <f>'Main - Statewide'!Q213</f>
        <v>21209.96</v>
      </c>
      <c r="R210">
        <f>'Main - Statewide'!R213</f>
        <v>14697.919999999998</v>
      </c>
    </row>
    <row r="211" spans="1:18" x14ac:dyDescent="0.25">
      <c r="A211">
        <f>'Main - Statewide'!A214</f>
        <v>0</v>
      </c>
      <c r="B211">
        <f>'Main - Statewide'!B214</f>
        <v>0</v>
      </c>
      <c r="C211">
        <f>'Main - Statewide'!C214</f>
        <v>0</v>
      </c>
      <c r="D211" t="str">
        <f>'Main - Statewide'!D214</f>
        <v>COUNTY DISTRIBUTION AMOUNT</v>
      </c>
      <c r="E211">
        <f>'Main - Statewide'!E214</f>
        <v>0</v>
      </c>
      <c r="F211">
        <f>'Main - Statewide'!F214</f>
        <v>20480</v>
      </c>
      <c r="G211">
        <f>'Main - Statewide'!G214</f>
        <v>0.99999999999999989</v>
      </c>
      <c r="H211" s="66">
        <f>IFERROR(ROUND('Main - Statewide'!H214,2),"")</f>
        <v>117287.61</v>
      </c>
      <c r="I211">
        <f>'Main - Statewide'!I214</f>
        <v>0</v>
      </c>
      <c r="J211">
        <f>'Main - Statewide'!J214</f>
        <v>0</v>
      </c>
      <c r="K211">
        <f>'Main - Statewide'!K214</f>
        <v>69279.12</v>
      </c>
      <c r="L211">
        <f>'Main - Statewide'!L214</f>
        <v>0</v>
      </c>
      <c r="M211">
        <f>'Main - Statewide'!M214</f>
        <v>0</v>
      </c>
      <c r="N211">
        <f>'Main - Statewide'!N214</f>
        <v>0</v>
      </c>
      <c r="O211">
        <f>'Main - Statewide'!O214</f>
        <v>0</v>
      </c>
      <c r="P211">
        <f>'Main - Statewide'!P214</f>
        <v>0</v>
      </c>
      <c r="Q211">
        <f>'Main - Statewide'!Q214</f>
        <v>69279.12</v>
      </c>
      <c r="R211">
        <f>'Main - Statewide'!R214</f>
        <v>48008.49000000002</v>
      </c>
    </row>
    <row r="212" spans="1:18" x14ac:dyDescent="0.25">
      <c r="A212" t="str">
        <f>'Main - Statewide'!A215</f>
        <v/>
      </c>
      <c r="B212">
        <f>'Main - Statewide'!B215</f>
        <v>0</v>
      </c>
      <c r="C212">
        <f>'Main - Statewide'!C215</f>
        <v>0</v>
      </c>
      <c r="D212" t="str">
        <f>'Main - Statewide'!D215</f>
        <v/>
      </c>
      <c r="E212">
        <f>'Main - Statewide'!E215</f>
        <v>0</v>
      </c>
      <c r="F212">
        <f>'Main - Statewide'!F215</f>
        <v>0</v>
      </c>
      <c r="G212">
        <f>'Main - Statewide'!G215</f>
        <v>0</v>
      </c>
      <c r="H212" s="66">
        <f>IFERROR(ROUND('Main - Statewide'!H215,2),"")</f>
        <v>0</v>
      </c>
      <c r="I212">
        <f>'Main - Statewide'!I215</f>
        <v>0</v>
      </c>
      <c r="J212">
        <f>'Main - Statewide'!J215</f>
        <v>0</v>
      </c>
      <c r="K212" t="str">
        <f>'Main - Statewide'!K215</f>
        <v/>
      </c>
      <c r="L212" t="str">
        <f>'Main - Statewide'!L215</f>
        <v/>
      </c>
      <c r="M212" t="str">
        <f>'Main - Statewide'!M215</f>
        <v/>
      </c>
      <c r="N212" t="str">
        <f>'Main - Statewide'!N215</f>
        <v/>
      </c>
      <c r="O212" t="str">
        <f>'Main - Statewide'!O215</f>
        <v/>
      </c>
      <c r="P212" t="str">
        <f>'Main - Statewide'!P215</f>
        <v/>
      </c>
      <c r="Q212" t="str">
        <f>'Main - Statewide'!Q215</f>
        <v/>
      </c>
      <c r="R212" t="str">
        <f>'Main - Statewide'!R215</f>
        <v/>
      </c>
    </row>
    <row r="213" spans="1:18" x14ac:dyDescent="0.25">
      <c r="A213" t="str">
        <f>'Main - Statewide'!A216</f>
        <v>26</v>
      </c>
      <c r="B213">
        <f>'Main - Statewide'!B216</f>
        <v>1</v>
      </c>
      <c r="C213" t="str">
        <f>'Main - Statewide'!C216</f>
        <v>0000</v>
      </c>
      <c r="D213" t="str">
        <f>'Main - Statewide'!D216</f>
        <v>GIBSON COUNTY</v>
      </c>
      <c r="E213">
        <f>'Main - Statewide'!E216</f>
        <v>0</v>
      </c>
      <c r="F213">
        <f>'Main - Statewide'!F216</f>
        <v>14661</v>
      </c>
      <c r="G213">
        <f>'Main - Statewide'!G216</f>
        <v>0.44412468571082364</v>
      </c>
      <c r="H213" s="66">
        <f>IFERROR(ROUND('Main - Statewide'!H216,2),"")</f>
        <v>83962.59</v>
      </c>
      <c r="I213">
        <f>'Main - Statewide'!I216</f>
        <v>0</v>
      </c>
      <c r="J213">
        <f>'Main - Statewide'!J216</f>
        <v>0</v>
      </c>
      <c r="K213">
        <f>'Main - Statewide'!K216</f>
        <v>49594.78</v>
      </c>
      <c r="L213">
        <f>'Main - Statewide'!L216</f>
        <v>0</v>
      </c>
      <c r="M213">
        <f>'Main - Statewide'!M216</f>
        <v>0</v>
      </c>
      <c r="N213">
        <f>'Main - Statewide'!N216</f>
        <v>0</v>
      </c>
      <c r="O213">
        <f>'Main - Statewide'!O216</f>
        <v>0</v>
      </c>
      <c r="P213">
        <f>'Main - Statewide'!P216</f>
        <v>0</v>
      </c>
      <c r="Q213">
        <f>'Main - Statewide'!Q216</f>
        <v>49594.78</v>
      </c>
      <c r="R213">
        <f>'Main - Statewide'!R216</f>
        <v>34367.81</v>
      </c>
    </row>
    <row r="214" spans="1:18" x14ac:dyDescent="0.25">
      <c r="A214" t="str">
        <f>'Main - Statewide'!A217</f>
        <v>26</v>
      </c>
      <c r="B214">
        <f>'Main - Statewide'!B217</f>
        <v>3</v>
      </c>
      <c r="C214" t="str">
        <f>'Main - Statewide'!C217</f>
        <v>0618</v>
      </c>
      <c r="D214" t="str">
        <f>'Main - Statewide'!D217</f>
        <v>FORT BRANCH CIVIL TOWN</v>
      </c>
      <c r="E214">
        <f>'Main - Statewide'!E217</f>
        <v>0</v>
      </c>
      <c r="F214">
        <f>'Main - Statewide'!F217</f>
        <v>2965</v>
      </c>
      <c r="G214">
        <f>'Main - Statewide'!G217</f>
        <v>8.9818545333373717E-2</v>
      </c>
      <c r="H214" s="66">
        <f>IFERROR(ROUND('Main - Statewide'!H217,2),"")</f>
        <v>16980.36</v>
      </c>
      <c r="I214">
        <f>'Main - Statewide'!I217</f>
        <v>0</v>
      </c>
      <c r="J214">
        <f>'Main - Statewide'!J217</f>
        <v>0</v>
      </c>
      <c r="K214">
        <f>'Main - Statewide'!K217</f>
        <v>10029.91</v>
      </c>
      <c r="L214">
        <f>'Main - Statewide'!L217</f>
        <v>0</v>
      </c>
      <c r="M214">
        <f>'Main - Statewide'!M217</f>
        <v>0</v>
      </c>
      <c r="N214">
        <f>'Main - Statewide'!N217</f>
        <v>0</v>
      </c>
      <c r="O214">
        <f>'Main - Statewide'!O217</f>
        <v>0</v>
      </c>
      <c r="P214">
        <f>'Main - Statewide'!P217</f>
        <v>0</v>
      </c>
      <c r="Q214">
        <f>'Main - Statewide'!Q217</f>
        <v>10029.91</v>
      </c>
      <c r="R214">
        <f>'Main - Statewide'!R217</f>
        <v>6950.4500000000007</v>
      </c>
    </row>
    <row r="215" spans="1:18" x14ac:dyDescent="0.25">
      <c r="A215" t="str">
        <f>'Main - Statewide'!A218</f>
        <v>26</v>
      </c>
      <c r="B215">
        <f>'Main - Statewide'!B218</f>
        <v>3</v>
      </c>
      <c r="C215" t="str">
        <f>'Main - Statewide'!C218</f>
        <v>0619</v>
      </c>
      <c r="D215" t="str">
        <f>'Main - Statewide'!D218</f>
        <v>FRANCISCO CIVIL TOWN</v>
      </c>
      <c r="E215">
        <f>'Main - Statewide'!E218</f>
        <v>0</v>
      </c>
      <c r="F215">
        <f>'Main - Statewide'!F218</f>
        <v>545</v>
      </c>
      <c r="G215">
        <f>'Main - Statewide'!G218</f>
        <v>1.650964829905183E-2</v>
      </c>
      <c r="H215" s="66">
        <f>IFERROR(ROUND('Main - Statewide'!H218,2),"")</f>
        <v>3121.18</v>
      </c>
      <c r="I215">
        <f>'Main - Statewide'!I218</f>
        <v>0</v>
      </c>
      <c r="J215">
        <f>'Main - Statewide'!J218</f>
        <v>0</v>
      </c>
      <c r="K215">
        <f>'Main - Statewide'!K218</f>
        <v>1843.61</v>
      </c>
      <c r="L215">
        <f>'Main - Statewide'!L218</f>
        <v>0</v>
      </c>
      <c r="M215">
        <f>'Main - Statewide'!M218</f>
        <v>0</v>
      </c>
      <c r="N215">
        <f>'Main - Statewide'!N218</f>
        <v>0</v>
      </c>
      <c r="O215">
        <f>'Main - Statewide'!O218</f>
        <v>0</v>
      </c>
      <c r="P215">
        <f>'Main - Statewide'!P218</f>
        <v>0</v>
      </c>
      <c r="Q215">
        <f>'Main - Statewide'!Q218</f>
        <v>1843.61</v>
      </c>
      <c r="R215">
        <f>'Main - Statewide'!R218</f>
        <v>1277.57</v>
      </c>
    </row>
    <row r="216" spans="1:18" x14ac:dyDescent="0.25">
      <c r="A216" t="str">
        <f>'Main - Statewide'!A219</f>
        <v>26</v>
      </c>
      <c r="B216">
        <f>'Main - Statewide'!B219</f>
        <v>3</v>
      </c>
      <c r="C216" t="str">
        <f>'Main - Statewide'!C219</f>
        <v>0620</v>
      </c>
      <c r="D216" t="str">
        <f>'Main - Statewide'!D219</f>
        <v>HAUBSTADT CIVIL TOWN</v>
      </c>
      <c r="E216">
        <f>'Main - Statewide'!E219</f>
        <v>0</v>
      </c>
      <c r="F216">
        <f>'Main - Statewide'!F219</f>
        <v>1638</v>
      </c>
      <c r="G216">
        <f>'Main - Statewide'!G219</f>
        <v>4.9619823695131925E-2</v>
      </c>
      <c r="H216" s="66">
        <f>IFERROR(ROUND('Main - Statewide'!H219,2),"")</f>
        <v>9380.7199999999993</v>
      </c>
      <c r="I216">
        <f>'Main - Statewide'!I219</f>
        <v>0</v>
      </c>
      <c r="J216">
        <f>'Main - Statewide'!J219</f>
        <v>0</v>
      </c>
      <c r="K216">
        <f>'Main - Statewide'!K219</f>
        <v>5540.98</v>
      </c>
      <c r="L216">
        <f>'Main - Statewide'!L219</f>
        <v>0</v>
      </c>
      <c r="M216">
        <f>'Main - Statewide'!M219</f>
        <v>0</v>
      </c>
      <c r="N216">
        <f>'Main - Statewide'!N219</f>
        <v>0</v>
      </c>
      <c r="O216">
        <f>'Main - Statewide'!O219</f>
        <v>0</v>
      </c>
      <c r="P216">
        <f>'Main - Statewide'!P219</f>
        <v>0</v>
      </c>
      <c r="Q216">
        <f>'Main - Statewide'!Q219</f>
        <v>5540.98</v>
      </c>
      <c r="R216">
        <f>'Main - Statewide'!R219</f>
        <v>3839.74</v>
      </c>
    </row>
    <row r="217" spans="1:18" x14ac:dyDescent="0.25">
      <c r="A217" t="str">
        <f>'Main - Statewide'!A220</f>
        <v>26</v>
      </c>
      <c r="B217">
        <f>'Main - Statewide'!B220</f>
        <v>3</v>
      </c>
      <c r="C217" t="str">
        <f>'Main - Statewide'!C220</f>
        <v>0621</v>
      </c>
      <c r="D217" t="str">
        <f>'Main - Statewide'!D220</f>
        <v>HAZLETON CIVIL TOWN</v>
      </c>
      <c r="E217">
        <f>'Main - Statewide'!E220</f>
        <v>0</v>
      </c>
      <c r="F217">
        <f>'Main - Statewide'!F220</f>
        <v>194</v>
      </c>
      <c r="G217">
        <f>'Main - Statewide'!G220</f>
        <v>5.8768289358092753E-3</v>
      </c>
      <c r="H217" s="66">
        <f>IFERROR(ROUND('Main - Statewide'!H220,2),"")</f>
        <v>1111.03</v>
      </c>
      <c r="I217">
        <f>'Main - Statewide'!I220</f>
        <v>0</v>
      </c>
      <c r="J217">
        <f>'Main - Statewide'!J220</f>
        <v>0</v>
      </c>
      <c r="K217">
        <f>'Main - Statewide'!K220</f>
        <v>656.26</v>
      </c>
      <c r="L217">
        <f>'Main - Statewide'!L220</f>
        <v>0</v>
      </c>
      <c r="M217">
        <f>'Main - Statewide'!M220</f>
        <v>0</v>
      </c>
      <c r="N217">
        <f>'Main - Statewide'!N220</f>
        <v>0</v>
      </c>
      <c r="O217">
        <f>'Main - Statewide'!O220</f>
        <v>0</v>
      </c>
      <c r="P217">
        <f>'Main - Statewide'!P220</f>
        <v>0</v>
      </c>
      <c r="Q217">
        <f>'Main - Statewide'!Q220</f>
        <v>656.26</v>
      </c>
      <c r="R217">
        <f>'Main - Statewide'!R220</f>
        <v>454.77</v>
      </c>
    </row>
    <row r="218" spans="1:18" x14ac:dyDescent="0.25">
      <c r="A218" t="str">
        <f>'Main - Statewide'!A221</f>
        <v>26</v>
      </c>
      <c r="B218">
        <f>'Main - Statewide'!B221</f>
        <v>3</v>
      </c>
      <c r="C218" t="str">
        <f>'Main - Statewide'!C221</f>
        <v>0622</v>
      </c>
      <c r="D218" t="str">
        <f>'Main - Statewide'!D221</f>
        <v>MACKEY CIVIL TOWN</v>
      </c>
      <c r="E218">
        <f>'Main - Statewide'!E221</f>
        <v>0</v>
      </c>
      <c r="F218">
        <f>'Main - Statewide'!F221</f>
        <v>131</v>
      </c>
      <c r="G218">
        <f>'Main - Statewide'!G221</f>
        <v>3.9683741783042015E-3</v>
      </c>
      <c r="H218" s="66">
        <f>IFERROR(ROUND('Main - Statewide'!H221,2),"")</f>
        <v>750.23</v>
      </c>
      <c r="I218">
        <f>'Main - Statewide'!I221</f>
        <v>0</v>
      </c>
      <c r="J218">
        <f>'Main - Statewide'!J221</f>
        <v>0</v>
      </c>
      <c r="K218">
        <f>'Main - Statewide'!K221</f>
        <v>443.14</v>
      </c>
      <c r="L218">
        <f>'Main - Statewide'!L221</f>
        <v>0</v>
      </c>
      <c r="M218">
        <f>'Main - Statewide'!M221</f>
        <v>0</v>
      </c>
      <c r="N218">
        <f>'Main - Statewide'!N221</f>
        <v>0</v>
      </c>
      <c r="O218">
        <f>'Main - Statewide'!O221</f>
        <v>0</v>
      </c>
      <c r="P218">
        <f>'Main - Statewide'!P221</f>
        <v>0</v>
      </c>
      <c r="Q218">
        <f>'Main - Statewide'!Q221</f>
        <v>443.14</v>
      </c>
      <c r="R218">
        <f>'Main - Statewide'!R221</f>
        <v>307.09000000000003</v>
      </c>
    </row>
    <row r="219" spans="1:18" x14ac:dyDescent="0.25">
      <c r="A219" t="str">
        <f>'Main - Statewide'!A222</f>
        <v>26</v>
      </c>
      <c r="B219">
        <f>'Main - Statewide'!B222</f>
        <v>3</v>
      </c>
      <c r="C219" t="str">
        <f>'Main - Statewide'!C222</f>
        <v>0451</v>
      </c>
      <c r="D219" t="str">
        <f>'Main - Statewide'!D222</f>
        <v>OAKLAND CITY CIVIL CITY</v>
      </c>
      <c r="E219">
        <f>'Main - Statewide'!E222</f>
        <v>0</v>
      </c>
      <c r="F219">
        <f>'Main - Statewide'!F222</f>
        <v>2279</v>
      </c>
      <c r="G219">
        <f>'Main - Statewide'!G222</f>
        <v>6.9037593529429578E-2</v>
      </c>
      <c r="H219" s="66">
        <f>IFERROR(ROUND('Main - Statewide'!H222,2),"")</f>
        <v>13051.68</v>
      </c>
      <c r="I219">
        <f>'Main - Statewide'!I222</f>
        <v>0</v>
      </c>
      <c r="J219">
        <f>'Main - Statewide'!J222</f>
        <v>0</v>
      </c>
      <c r="K219">
        <f>'Main - Statewide'!K222</f>
        <v>7709.33</v>
      </c>
      <c r="L219">
        <f>'Main - Statewide'!L222</f>
        <v>0</v>
      </c>
      <c r="M219">
        <f>'Main - Statewide'!M222</f>
        <v>0</v>
      </c>
      <c r="N219">
        <f>'Main - Statewide'!N222</f>
        <v>0</v>
      </c>
      <c r="O219">
        <f>'Main - Statewide'!O222</f>
        <v>0</v>
      </c>
      <c r="P219">
        <f>'Main - Statewide'!P222</f>
        <v>0</v>
      </c>
      <c r="Q219">
        <f>'Main - Statewide'!Q222</f>
        <v>7709.33</v>
      </c>
      <c r="R219">
        <f>'Main - Statewide'!R222</f>
        <v>5342.35</v>
      </c>
    </row>
    <row r="220" spans="1:18" x14ac:dyDescent="0.25">
      <c r="A220" t="str">
        <f>'Main - Statewide'!A223</f>
        <v>26</v>
      </c>
      <c r="B220">
        <f>'Main - Statewide'!B223</f>
        <v>3</v>
      </c>
      <c r="C220" t="str">
        <f>'Main - Statewide'!C223</f>
        <v>0623</v>
      </c>
      <c r="D220" t="str">
        <f>'Main - Statewide'!D223</f>
        <v>OWENSVILLE CIVIL TOWN</v>
      </c>
      <c r="E220">
        <f>'Main - Statewide'!E223</f>
        <v>0</v>
      </c>
      <c r="F220">
        <f>'Main - Statewide'!F223</f>
        <v>1338</v>
      </c>
      <c r="G220">
        <f>'Main - Statewide'!G223</f>
        <v>4.0531943897488716E-2</v>
      </c>
      <c r="H220" s="66">
        <f>IFERROR(ROUND('Main - Statewide'!H223,2),"")</f>
        <v>7662.64</v>
      </c>
      <c r="I220">
        <f>'Main - Statewide'!I223</f>
        <v>0</v>
      </c>
      <c r="J220">
        <f>'Main - Statewide'!J223</f>
        <v>0</v>
      </c>
      <c r="K220">
        <f>'Main - Statewide'!K223</f>
        <v>4526.1499999999996</v>
      </c>
      <c r="L220">
        <f>'Main - Statewide'!L223</f>
        <v>0</v>
      </c>
      <c r="M220">
        <f>'Main - Statewide'!M223</f>
        <v>0</v>
      </c>
      <c r="N220">
        <f>'Main - Statewide'!N223</f>
        <v>0</v>
      </c>
      <c r="O220">
        <f>'Main - Statewide'!O223</f>
        <v>0</v>
      </c>
      <c r="P220">
        <f>'Main - Statewide'!P223</f>
        <v>0</v>
      </c>
      <c r="Q220">
        <f>'Main - Statewide'!Q223</f>
        <v>4526.1499999999996</v>
      </c>
      <c r="R220">
        <f>'Main - Statewide'!R223</f>
        <v>3136.4900000000007</v>
      </c>
    </row>
    <row r="221" spans="1:18" x14ac:dyDescent="0.25">
      <c r="A221" t="str">
        <f>'Main - Statewide'!A224</f>
        <v>26</v>
      </c>
      <c r="B221">
        <f>'Main - Statewide'!B224</f>
        <v>3</v>
      </c>
      <c r="C221" t="str">
        <f>'Main - Statewide'!C224</f>
        <v>0624</v>
      </c>
      <c r="D221" t="str">
        <f>'Main - Statewide'!D224</f>
        <v>PATOKA CIVIL TOWN</v>
      </c>
      <c r="E221">
        <f>'Main - Statewide'!E224</f>
        <v>0</v>
      </c>
      <c r="F221">
        <f>'Main - Statewide'!F224</f>
        <v>706</v>
      </c>
      <c r="G221">
        <f>'Main - Statewide'!G224</f>
        <v>2.1386810457120355E-2</v>
      </c>
      <c r="H221" s="66">
        <f>IFERROR(ROUND('Main - Statewide'!H224,2),"")</f>
        <v>4043.22</v>
      </c>
      <c r="I221">
        <f>'Main - Statewide'!I224</f>
        <v>0</v>
      </c>
      <c r="J221">
        <f>'Main - Statewide'!J224</f>
        <v>0</v>
      </c>
      <c r="K221">
        <f>'Main - Statewide'!K224</f>
        <v>2388.2399999999998</v>
      </c>
      <c r="L221">
        <f>'Main - Statewide'!L224</f>
        <v>0</v>
      </c>
      <c r="M221">
        <f>'Main - Statewide'!M224</f>
        <v>0</v>
      </c>
      <c r="N221">
        <f>'Main - Statewide'!N224</f>
        <v>0</v>
      </c>
      <c r="O221">
        <f>'Main - Statewide'!O224</f>
        <v>0</v>
      </c>
      <c r="P221">
        <f>'Main - Statewide'!P224</f>
        <v>0</v>
      </c>
      <c r="Q221">
        <f>'Main - Statewide'!Q224</f>
        <v>2388.2399999999998</v>
      </c>
      <c r="R221">
        <f>'Main - Statewide'!R224</f>
        <v>1654.98</v>
      </c>
    </row>
    <row r="222" spans="1:18" x14ac:dyDescent="0.25">
      <c r="A222" t="str">
        <f>'Main - Statewide'!A225</f>
        <v>26</v>
      </c>
      <c r="B222">
        <f>'Main - Statewide'!B225</f>
        <v>3</v>
      </c>
      <c r="C222" t="str">
        <f>'Main - Statewide'!C225</f>
        <v>0415</v>
      </c>
      <c r="D222" t="str">
        <f>'Main - Statewide'!D225</f>
        <v>PRINCETON CIVIL CITY</v>
      </c>
      <c r="E222">
        <f>'Main - Statewide'!E225</f>
        <v>0</v>
      </c>
      <c r="F222">
        <f>'Main - Statewide'!F225</f>
        <v>8301</v>
      </c>
      <c r="G222">
        <f>'Main - Statewide'!G225</f>
        <v>0.25146163400078764</v>
      </c>
      <c r="H222" s="66">
        <f>IFERROR(ROUND('Main - Statewide'!H225,2),"")</f>
        <v>47539.28</v>
      </c>
      <c r="I222">
        <f>'Main - Statewide'!I225</f>
        <v>0</v>
      </c>
      <c r="J222">
        <f>'Main - Statewide'!J225</f>
        <v>0</v>
      </c>
      <c r="K222">
        <f>'Main - Statewide'!K225</f>
        <v>28080.37</v>
      </c>
      <c r="L222">
        <f>'Main - Statewide'!L225</f>
        <v>0</v>
      </c>
      <c r="M222">
        <f>'Main - Statewide'!M225</f>
        <v>0</v>
      </c>
      <c r="N222">
        <f>'Main - Statewide'!N225</f>
        <v>0</v>
      </c>
      <c r="O222">
        <f>'Main - Statewide'!O225</f>
        <v>0</v>
      </c>
      <c r="P222">
        <f>'Main - Statewide'!P225</f>
        <v>0</v>
      </c>
      <c r="Q222">
        <f>'Main - Statewide'!Q225</f>
        <v>28080.37</v>
      </c>
      <c r="R222">
        <f>'Main - Statewide'!R225</f>
        <v>19458.91</v>
      </c>
    </row>
    <row r="223" spans="1:18" x14ac:dyDescent="0.25">
      <c r="A223" t="str">
        <f>'Main - Statewide'!A226</f>
        <v>26</v>
      </c>
      <c r="B223">
        <f>'Main - Statewide'!B226</f>
        <v>3</v>
      </c>
      <c r="C223" t="str">
        <f>'Main - Statewide'!C226</f>
        <v>0625</v>
      </c>
      <c r="D223" t="str">
        <f>'Main - Statewide'!D226</f>
        <v>SOMERVILLE CIVIL TOWN</v>
      </c>
      <c r="E223">
        <f>'Main - Statewide'!E226</f>
        <v>0</v>
      </c>
      <c r="F223">
        <f>'Main - Statewide'!F226</f>
        <v>253</v>
      </c>
      <c r="G223">
        <f>'Main - Statewide'!G226</f>
        <v>7.6641119626791069E-3</v>
      </c>
      <c r="H223" s="66">
        <f>IFERROR(ROUND('Main - Statewide'!H226,2),"")</f>
        <v>1448.91</v>
      </c>
      <c r="I223">
        <f>'Main - Statewide'!I226</f>
        <v>0</v>
      </c>
      <c r="J223">
        <f>'Main - Statewide'!J226</f>
        <v>0</v>
      </c>
      <c r="K223">
        <f>'Main - Statewide'!K226</f>
        <v>855.84</v>
      </c>
      <c r="L223">
        <f>'Main - Statewide'!L226</f>
        <v>0</v>
      </c>
      <c r="M223">
        <f>'Main - Statewide'!M226</f>
        <v>0</v>
      </c>
      <c r="N223">
        <f>'Main - Statewide'!N226</f>
        <v>0</v>
      </c>
      <c r="O223">
        <f>'Main - Statewide'!O226</f>
        <v>0</v>
      </c>
      <c r="P223">
        <f>'Main - Statewide'!P226</f>
        <v>0</v>
      </c>
      <c r="Q223">
        <f>'Main - Statewide'!Q226</f>
        <v>855.84</v>
      </c>
      <c r="R223">
        <f>'Main - Statewide'!R226</f>
        <v>593.07000000000005</v>
      </c>
    </row>
    <row r="224" spans="1:18" x14ac:dyDescent="0.25">
      <c r="A224">
        <f>'Main - Statewide'!A227</f>
        <v>0</v>
      </c>
      <c r="B224">
        <f>'Main - Statewide'!B227</f>
        <v>0</v>
      </c>
      <c r="C224">
        <f>'Main - Statewide'!C227</f>
        <v>0</v>
      </c>
      <c r="D224" t="str">
        <f>'Main - Statewide'!D227</f>
        <v>COUNTY DISTRIBUTION AMOUNT</v>
      </c>
      <c r="E224">
        <f>'Main - Statewide'!E227</f>
        <v>0</v>
      </c>
      <c r="F224">
        <f>'Main - Statewide'!F227</f>
        <v>33011</v>
      </c>
      <c r="G224">
        <f>'Main - Statewide'!G227</f>
        <v>1</v>
      </c>
      <c r="H224" s="66">
        <f>IFERROR(ROUND('Main - Statewide'!H227,2),"")</f>
        <v>189051.84</v>
      </c>
      <c r="I224">
        <f>'Main - Statewide'!I227</f>
        <v>0</v>
      </c>
      <c r="J224">
        <f>'Main - Statewide'!J227</f>
        <v>0</v>
      </c>
      <c r="K224">
        <f>'Main - Statewide'!K227</f>
        <v>111668.6</v>
      </c>
      <c r="L224">
        <f>'Main - Statewide'!L227</f>
        <v>0</v>
      </c>
      <c r="M224">
        <f>'Main - Statewide'!M227</f>
        <v>0</v>
      </c>
      <c r="N224">
        <f>'Main - Statewide'!N227</f>
        <v>0</v>
      </c>
      <c r="O224">
        <f>'Main - Statewide'!O227</f>
        <v>0</v>
      </c>
      <c r="P224">
        <f>'Main - Statewide'!P227</f>
        <v>0</v>
      </c>
      <c r="Q224">
        <f>'Main - Statewide'!Q227</f>
        <v>111668.6</v>
      </c>
      <c r="R224">
        <f>'Main - Statewide'!R227</f>
        <v>77383.239999999991</v>
      </c>
    </row>
    <row r="225" spans="1:18" x14ac:dyDescent="0.25">
      <c r="A225" t="str">
        <f>'Main - Statewide'!A228</f>
        <v/>
      </c>
      <c r="B225">
        <f>'Main - Statewide'!B228</f>
        <v>0</v>
      </c>
      <c r="C225">
        <f>'Main - Statewide'!C228</f>
        <v>0</v>
      </c>
      <c r="D225" t="str">
        <f>'Main - Statewide'!D228</f>
        <v/>
      </c>
      <c r="E225">
        <f>'Main - Statewide'!E228</f>
        <v>0</v>
      </c>
      <c r="F225">
        <f>'Main - Statewide'!F228</f>
        <v>0</v>
      </c>
      <c r="G225">
        <f>'Main - Statewide'!G228</f>
        <v>0</v>
      </c>
      <c r="H225" s="66">
        <f>IFERROR(ROUND('Main - Statewide'!H228,2),"")</f>
        <v>0</v>
      </c>
      <c r="I225">
        <f>'Main - Statewide'!I228</f>
        <v>0</v>
      </c>
      <c r="J225">
        <f>'Main - Statewide'!J228</f>
        <v>0</v>
      </c>
      <c r="K225" t="str">
        <f>'Main - Statewide'!K228</f>
        <v/>
      </c>
      <c r="L225" t="str">
        <f>'Main - Statewide'!L228</f>
        <v/>
      </c>
      <c r="M225" t="str">
        <f>'Main - Statewide'!M228</f>
        <v/>
      </c>
      <c r="N225" t="str">
        <f>'Main - Statewide'!N228</f>
        <v/>
      </c>
      <c r="O225" t="str">
        <f>'Main - Statewide'!O228</f>
        <v/>
      </c>
      <c r="P225" t="str">
        <f>'Main - Statewide'!P228</f>
        <v/>
      </c>
      <c r="Q225" t="str">
        <f>'Main - Statewide'!Q228</f>
        <v/>
      </c>
      <c r="R225" t="str">
        <f>'Main - Statewide'!R228</f>
        <v/>
      </c>
    </row>
    <row r="226" spans="1:18" x14ac:dyDescent="0.25">
      <c r="A226" t="str">
        <f>'Main - Statewide'!A229</f>
        <v>27</v>
      </c>
      <c r="B226">
        <f>'Main - Statewide'!B229</f>
        <v>1</v>
      </c>
      <c r="C226" t="str">
        <f>'Main - Statewide'!C229</f>
        <v>0000</v>
      </c>
      <c r="D226" t="str">
        <f>'Main - Statewide'!D229</f>
        <v>GRANT COUNTY</v>
      </c>
      <c r="E226">
        <f>'Main - Statewide'!E229</f>
        <v>0</v>
      </c>
      <c r="F226">
        <f>'Main - Statewide'!F229</f>
        <v>20392</v>
      </c>
      <c r="G226">
        <f>'Main - Statewide'!G229</f>
        <v>0.30584635690074091</v>
      </c>
      <c r="H226" s="66">
        <f>IFERROR(ROUND('Main - Statewide'!H229,2),"")</f>
        <v>116783.65</v>
      </c>
      <c r="I226">
        <f>'Main - Statewide'!I229</f>
        <v>0</v>
      </c>
      <c r="J226">
        <f>'Main - Statewide'!J229</f>
        <v>0</v>
      </c>
      <c r="K226">
        <f>'Main - Statewide'!K229</f>
        <v>68981.429999999993</v>
      </c>
      <c r="L226">
        <f>'Main - Statewide'!L229</f>
        <v>0</v>
      </c>
      <c r="M226">
        <f>'Main - Statewide'!M229</f>
        <v>0</v>
      </c>
      <c r="N226">
        <f>'Main - Statewide'!N229</f>
        <v>0</v>
      </c>
      <c r="O226">
        <f>'Main - Statewide'!O229</f>
        <v>0</v>
      </c>
      <c r="P226">
        <f>'Main - Statewide'!P229</f>
        <v>0</v>
      </c>
      <c r="Q226">
        <f>'Main - Statewide'!Q229</f>
        <v>68981.429999999993</v>
      </c>
      <c r="R226">
        <f>'Main - Statewide'!R229</f>
        <v>47802.22</v>
      </c>
    </row>
    <row r="227" spans="1:18" x14ac:dyDescent="0.25">
      <c r="A227" t="str">
        <f>'Main - Statewide'!A230</f>
        <v>27</v>
      </c>
      <c r="B227">
        <f>'Main - Statewide'!B230</f>
        <v>3</v>
      </c>
      <c r="C227" t="str">
        <f>'Main - Statewide'!C230</f>
        <v>0784</v>
      </c>
      <c r="D227" t="str">
        <f>'Main - Statewide'!D230</f>
        <v>CONVERSE CIVIL TOWN</v>
      </c>
      <c r="E227" t="str">
        <f>'Main - Statewide'!E230</f>
        <v>Y</v>
      </c>
      <c r="F227">
        <f>'Main - Statewide'!F230</f>
        <v>251</v>
      </c>
      <c r="G227">
        <f>'Main - Statewide'!G230</f>
        <v>3.7645858955514893E-3</v>
      </c>
      <c r="H227" s="66">
        <f>IFERROR(ROUND('Main - Statewide'!H230,2),"")</f>
        <v>1437.46</v>
      </c>
      <c r="I227">
        <f>'Main - Statewide'!I230</f>
        <v>0</v>
      </c>
      <c r="J227">
        <f>'Main - Statewide'!J230</f>
        <v>0</v>
      </c>
      <c r="K227">
        <f>'Main - Statewide'!K230</f>
        <v>849.08</v>
      </c>
      <c r="L227">
        <f>'Main - Statewide'!L230</f>
        <v>0</v>
      </c>
      <c r="M227">
        <f>'Main - Statewide'!M230</f>
        <v>0</v>
      </c>
      <c r="N227">
        <f>'Main - Statewide'!N230</f>
        <v>0</v>
      </c>
      <c r="O227">
        <f>'Main - Statewide'!O230</f>
        <v>0</v>
      </c>
      <c r="P227">
        <f>'Main - Statewide'!P230</f>
        <v>0</v>
      </c>
      <c r="Q227">
        <f>'Main - Statewide'!Q230</f>
        <v>849.08</v>
      </c>
      <c r="R227">
        <f>'Main - Statewide'!R230</f>
        <v>588.38</v>
      </c>
    </row>
    <row r="228" spans="1:18" x14ac:dyDescent="0.25">
      <c r="A228" t="str">
        <f>'Main - Statewide'!A231</f>
        <v>27</v>
      </c>
      <c r="B228">
        <f>'Main - Statewide'!B231</f>
        <v>3</v>
      </c>
      <c r="C228" t="str">
        <f>'Main - Statewide'!C231</f>
        <v>0626</v>
      </c>
      <c r="D228" t="str">
        <f>'Main - Statewide'!D231</f>
        <v>FAIRMOUNT CIVIL TOWN</v>
      </c>
      <c r="E228">
        <f>'Main - Statewide'!E231</f>
        <v>0</v>
      </c>
      <c r="F228">
        <f>'Main - Statewide'!F231</f>
        <v>2682</v>
      </c>
      <c r="G228">
        <f>'Main - Statewide'!G231</f>
        <v>4.0225575186729458E-2</v>
      </c>
      <c r="H228" s="66">
        <f>IFERROR(ROUND('Main - Statewide'!H231,2),"")</f>
        <v>15359.64</v>
      </c>
      <c r="I228">
        <f>'Main - Statewide'!I231</f>
        <v>0</v>
      </c>
      <c r="J228">
        <f>'Main - Statewide'!J231</f>
        <v>0</v>
      </c>
      <c r="K228">
        <f>'Main - Statewide'!K231</f>
        <v>9072.59</v>
      </c>
      <c r="L228">
        <f>'Main - Statewide'!L231</f>
        <v>0</v>
      </c>
      <c r="M228">
        <f>'Main - Statewide'!M231</f>
        <v>0</v>
      </c>
      <c r="N228">
        <f>'Main - Statewide'!N231</f>
        <v>0</v>
      </c>
      <c r="O228">
        <f>'Main - Statewide'!O231</f>
        <v>0</v>
      </c>
      <c r="P228">
        <f>'Main - Statewide'!P231</f>
        <v>0</v>
      </c>
      <c r="Q228">
        <f>'Main - Statewide'!Q231</f>
        <v>9072.59</v>
      </c>
      <c r="R228">
        <f>'Main - Statewide'!R231</f>
        <v>6287.0499999999993</v>
      </c>
    </row>
    <row r="229" spans="1:18" x14ac:dyDescent="0.25">
      <c r="A229" t="str">
        <f>'Main - Statewide'!A232</f>
        <v>27</v>
      </c>
      <c r="B229">
        <f>'Main - Statewide'!B232</f>
        <v>3</v>
      </c>
      <c r="C229" t="str">
        <f>'Main - Statewide'!C232</f>
        <v>0627</v>
      </c>
      <c r="D229" t="str">
        <f>'Main - Statewide'!D232</f>
        <v>FOWLERTON CIVIL TOWN</v>
      </c>
      <c r="E229">
        <f>'Main - Statewide'!E232</f>
        <v>0</v>
      </c>
      <c r="F229">
        <f>'Main - Statewide'!F232</f>
        <v>268</v>
      </c>
      <c r="G229">
        <f>'Main - Statewide'!G232</f>
        <v>4.0195578486366497E-3</v>
      </c>
      <c r="H229" s="66">
        <f>IFERROR(ROUND('Main - Statewide'!H232,2),"")</f>
        <v>1534.82</v>
      </c>
      <c r="I229">
        <f>'Main - Statewide'!I232</f>
        <v>0</v>
      </c>
      <c r="J229">
        <f>'Main - Statewide'!J232</f>
        <v>0</v>
      </c>
      <c r="K229">
        <f>'Main - Statewide'!K232</f>
        <v>906.58</v>
      </c>
      <c r="L229">
        <f>'Main - Statewide'!L232</f>
        <v>0</v>
      </c>
      <c r="M229">
        <f>'Main - Statewide'!M232</f>
        <v>0</v>
      </c>
      <c r="N229">
        <f>'Main - Statewide'!N232</f>
        <v>0</v>
      </c>
      <c r="O229">
        <f>'Main - Statewide'!O232</f>
        <v>0</v>
      </c>
      <c r="P229">
        <f>'Main - Statewide'!P232</f>
        <v>0</v>
      </c>
      <c r="Q229">
        <f>'Main - Statewide'!Q232</f>
        <v>906.58</v>
      </c>
      <c r="R229">
        <f>'Main - Statewide'!R232</f>
        <v>628.2399999999999</v>
      </c>
    </row>
    <row r="230" spans="1:18" x14ac:dyDescent="0.25">
      <c r="A230" t="str">
        <f>'Main - Statewide'!A233</f>
        <v>27</v>
      </c>
      <c r="B230">
        <f>'Main - Statewide'!B233</f>
        <v>3</v>
      </c>
      <c r="C230" t="str">
        <f>'Main - Statewide'!C233</f>
        <v>0422</v>
      </c>
      <c r="D230" t="str">
        <f>'Main - Statewide'!D233</f>
        <v>GAS CITY CIVIL CITY</v>
      </c>
      <c r="E230">
        <f>'Main - Statewide'!E233</f>
        <v>0</v>
      </c>
      <c r="F230">
        <f>'Main - Statewide'!F233</f>
        <v>6157</v>
      </c>
      <c r="G230">
        <f>'Main - Statewide'!G233</f>
        <v>9.234484206737259E-2</v>
      </c>
      <c r="H230" s="66">
        <f>IFERROR(ROUND('Main - Statewide'!H233,2),"")</f>
        <v>35260.74</v>
      </c>
      <c r="I230">
        <f>'Main - Statewide'!I233</f>
        <v>0</v>
      </c>
      <c r="J230">
        <f>'Main - Statewide'!J233</f>
        <v>0</v>
      </c>
      <c r="K230">
        <f>'Main - Statewide'!K233</f>
        <v>20827.71</v>
      </c>
      <c r="L230">
        <f>'Main - Statewide'!L233</f>
        <v>0</v>
      </c>
      <c r="M230">
        <f>'Main - Statewide'!M233</f>
        <v>0</v>
      </c>
      <c r="N230">
        <f>'Main - Statewide'!N233</f>
        <v>0</v>
      </c>
      <c r="O230">
        <f>'Main - Statewide'!O233</f>
        <v>0</v>
      </c>
      <c r="P230">
        <f>'Main - Statewide'!P233</f>
        <v>0</v>
      </c>
      <c r="Q230">
        <f>'Main - Statewide'!Q233</f>
        <v>20827.71</v>
      </c>
      <c r="R230">
        <f>'Main - Statewide'!R233</f>
        <v>14433.029999999999</v>
      </c>
    </row>
    <row r="231" spans="1:18" x14ac:dyDescent="0.25">
      <c r="A231" t="str">
        <f>'Main - Statewide'!A234</f>
        <v>27</v>
      </c>
      <c r="B231">
        <f>'Main - Statewide'!B234</f>
        <v>3</v>
      </c>
      <c r="C231" t="str">
        <f>'Main - Statewide'!C234</f>
        <v>0628</v>
      </c>
      <c r="D231" t="str">
        <f>'Main - Statewide'!D234</f>
        <v>JONESBORO CIVIL CITY</v>
      </c>
      <c r="E231">
        <f>'Main - Statewide'!E234</f>
        <v>0</v>
      </c>
      <c r="F231">
        <f>'Main - Statewide'!F234</f>
        <v>1516</v>
      </c>
      <c r="G231">
        <f>'Main - Statewide'!G234</f>
        <v>2.2737498875123736E-2</v>
      </c>
      <c r="H231" s="66">
        <f>IFERROR(ROUND('Main - Statewide'!H234,2),"")</f>
        <v>8682.0300000000007</v>
      </c>
      <c r="I231">
        <f>'Main - Statewide'!I234</f>
        <v>0</v>
      </c>
      <c r="J231">
        <f>'Main - Statewide'!J234</f>
        <v>0</v>
      </c>
      <c r="K231">
        <f>'Main - Statewide'!K234</f>
        <v>5128.28</v>
      </c>
      <c r="L231">
        <f>'Main - Statewide'!L234</f>
        <v>0</v>
      </c>
      <c r="M231">
        <f>'Main - Statewide'!M234</f>
        <v>0</v>
      </c>
      <c r="N231">
        <f>'Main - Statewide'!N234</f>
        <v>0</v>
      </c>
      <c r="O231">
        <f>'Main - Statewide'!O234</f>
        <v>0</v>
      </c>
      <c r="P231">
        <f>'Main - Statewide'!P234</f>
        <v>0</v>
      </c>
      <c r="Q231">
        <f>'Main - Statewide'!Q234</f>
        <v>5128.28</v>
      </c>
      <c r="R231">
        <f>'Main - Statewide'!R234</f>
        <v>3553.7500000000009</v>
      </c>
    </row>
    <row r="232" spans="1:18" x14ac:dyDescent="0.25">
      <c r="A232" t="str">
        <f>'Main - Statewide'!A235</f>
        <v>27</v>
      </c>
      <c r="B232">
        <f>'Main - Statewide'!B235</f>
        <v>3</v>
      </c>
      <c r="C232" t="str">
        <f>'Main - Statewide'!C235</f>
        <v>0114</v>
      </c>
      <c r="D232" t="str">
        <f>'Main - Statewide'!D235</f>
        <v>MARION CIVIL CITY</v>
      </c>
      <c r="E232">
        <f>'Main - Statewide'!E235</f>
        <v>0</v>
      </c>
      <c r="F232">
        <f>'Main - Statewide'!F235</f>
        <v>28310</v>
      </c>
      <c r="G232">
        <f>'Main - Statewide'!G235</f>
        <v>0.42460329363769983</v>
      </c>
      <c r="H232" s="66">
        <f>IFERROR(ROUND('Main - Statewide'!H235,2),"")</f>
        <v>162129.51999999999</v>
      </c>
      <c r="I232">
        <f>'Main - Statewide'!I235</f>
        <v>0</v>
      </c>
      <c r="J232">
        <f>'Main - Statewide'!J235</f>
        <v>0</v>
      </c>
      <c r="K232">
        <f>'Main - Statewide'!K235</f>
        <v>95766.2</v>
      </c>
      <c r="L232">
        <f>'Main - Statewide'!L235</f>
        <v>0</v>
      </c>
      <c r="M232">
        <f>'Main - Statewide'!M235</f>
        <v>0</v>
      </c>
      <c r="N232">
        <f>'Main - Statewide'!N235</f>
        <v>0</v>
      </c>
      <c r="O232">
        <f>'Main - Statewide'!O235</f>
        <v>0</v>
      </c>
      <c r="P232">
        <f>'Main - Statewide'!P235</f>
        <v>0</v>
      </c>
      <c r="Q232">
        <f>'Main - Statewide'!Q235</f>
        <v>95766.2</v>
      </c>
      <c r="R232">
        <f>'Main - Statewide'!R235</f>
        <v>66363.319999999992</v>
      </c>
    </row>
    <row r="233" spans="1:18" x14ac:dyDescent="0.25">
      <c r="A233" t="str">
        <f>'Main - Statewide'!A236</f>
        <v>27</v>
      </c>
      <c r="B233">
        <f>'Main - Statewide'!B236</f>
        <v>3</v>
      </c>
      <c r="C233" t="str">
        <f>'Main - Statewide'!C236</f>
        <v>0629</v>
      </c>
      <c r="D233" t="str">
        <f>'Main - Statewide'!D236</f>
        <v>MATTHEWS CIVIL TOWN</v>
      </c>
      <c r="E233">
        <f>'Main - Statewide'!E236</f>
        <v>0</v>
      </c>
      <c r="F233">
        <f>'Main - Statewide'!F236</f>
        <v>494</v>
      </c>
      <c r="G233">
        <f>'Main - Statewide'!G236</f>
        <v>7.409184989651138E-3</v>
      </c>
      <c r="H233" s="66">
        <f>IFERROR(ROUND('Main - Statewide'!H236,2),"")</f>
        <v>2829.11</v>
      </c>
      <c r="I233">
        <f>'Main - Statewide'!I236</f>
        <v>0</v>
      </c>
      <c r="J233">
        <f>'Main - Statewide'!J236</f>
        <v>0</v>
      </c>
      <c r="K233">
        <f>'Main - Statewide'!K236</f>
        <v>1671.09</v>
      </c>
      <c r="L233">
        <f>'Main - Statewide'!L236</f>
        <v>0</v>
      </c>
      <c r="M233">
        <f>'Main - Statewide'!M236</f>
        <v>0</v>
      </c>
      <c r="N233">
        <f>'Main - Statewide'!N236</f>
        <v>0</v>
      </c>
      <c r="O233">
        <f>'Main - Statewide'!O236</f>
        <v>0</v>
      </c>
      <c r="P233">
        <f>'Main - Statewide'!P236</f>
        <v>0</v>
      </c>
      <c r="Q233">
        <f>'Main - Statewide'!Q236</f>
        <v>1671.09</v>
      </c>
      <c r="R233">
        <f>'Main - Statewide'!R236</f>
        <v>1158.0200000000002</v>
      </c>
    </row>
    <row r="234" spans="1:18" x14ac:dyDescent="0.25">
      <c r="A234" t="str">
        <f>'Main - Statewide'!A237</f>
        <v>27</v>
      </c>
      <c r="B234">
        <f>'Main - Statewide'!B237</f>
        <v>3</v>
      </c>
      <c r="C234" t="str">
        <f>'Main - Statewide'!C237</f>
        <v>0630</v>
      </c>
      <c r="D234" t="str">
        <f>'Main - Statewide'!D237</f>
        <v>SWAYZEE CIVIL TOWN</v>
      </c>
      <c r="E234">
        <f>'Main - Statewide'!E237</f>
        <v>0</v>
      </c>
      <c r="F234">
        <f>'Main - Statewide'!F237</f>
        <v>918</v>
      </c>
      <c r="G234">
        <f>'Main - Statewide'!G237</f>
        <v>1.3768485466598673E-2</v>
      </c>
      <c r="H234" s="66">
        <f>IFERROR(ROUND('Main - Statewide'!H237,2),"")</f>
        <v>5257.33</v>
      </c>
      <c r="I234">
        <f>'Main - Statewide'!I237</f>
        <v>0</v>
      </c>
      <c r="J234">
        <f>'Main - Statewide'!J237</f>
        <v>0</v>
      </c>
      <c r="K234">
        <f>'Main - Statewide'!K237</f>
        <v>3105.38</v>
      </c>
      <c r="L234">
        <f>'Main - Statewide'!L237</f>
        <v>0</v>
      </c>
      <c r="M234">
        <f>'Main - Statewide'!M237</f>
        <v>0</v>
      </c>
      <c r="N234">
        <f>'Main - Statewide'!N237</f>
        <v>0</v>
      </c>
      <c r="O234">
        <f>'Main - Statewide'!O237</f>
        <v>0</v>
      </c>
      <c r="P234">
        <f>'Main - Statewide'!P237</f>
        <v>0</v>
      </c>
      <c r="Q234">
        <f>'Main - Statewide'!Q237</f>
        <v>3105.38</v>
      </c>
      <c r="R234">
        <f>'Main - Statewide'!R237</f>
        <v>2151.9499999999998</v>
      </c>
    </row>
    <row r="235" spans="1:18" x14ac:dyDescent="0.25">
      <c r="A235" t="str">
        <f>'Main - Statewide'!A238</f>
        <v>27</v>
      </c>
      <c r="B235">
        <f>'Main - Statewide'!B238</f>
        <v>3</v>
      </c>
      <c r="C235" t="str">
        <f>'Main - Statewide'!C238</f>
        <v>0631</v>
      </c>
      <c r="D235" t="str">
        <f>'Main - Statewide'!D238</f>
        <v>SWEETSER CIVIL TOWN</v>
      </c>
      <c r="E235">
        <f>'Main - Statewide'!E238</f>
        <v>0</v>
      </c>
      <c r="F235">
        <f>'Main - Statewide'!F238</f>
        <v>1075</v>
      </c>
      <c r="G235">
        <f>'Main - Statewide'!G238</f>
        <v>1.6123226445091041E-2</v>
      </c>
      <c r="H235" s="66">
        <f>IFERROR(ROUND('Main - Statewide'!H238,2),"")</f>
        <v>6156.45</v>
      </c>
      <c r="I235">
        <f>'Main - Statewide'!I238</f>
        <v>0</v>
      </c>
      <c r="J235">
        <f>'Main - Statewide'!J238</f>
        <v>0</v>
      </c>
      <c r="K235">
        <f>'Main - Statewide'!K238</f>
        <v>3636.48</v>
      </c>
      <c r="L235">
        <f>'Main - Statewide'!L238</f>
        <v>0</v>
      </c>
      <c r="M235">
        <f>'Main - Statewide'!M238</f>
        <v>0</v>
      </c>
      <c r="N235">
        <f>'Main - Statewide'!N238</f>
        <v>0</v>
      </c>
      <c r="O235">
        <f>'Main - Statewide'!O238</f>
        <v>0</v>
      </c>
      <c r="P235">
        <f>'Main - Statewide'!P238</f>
        <v>0</v>
      </c>
      <c r="Q235">
        <f>'Main - Statewide'!Q238</f>
        <v>3636.48</v>
      </c>
      <c r="R235">
        <f>'Main - Statewide'!R238</f>
        <v>2519.9699999999998</v>
      </c>
    </row>
    <row r="236" spans="1:18" x14ac:dyDescent="0.25">
      <c r="A236" t="str">
        <f>'Main - Statewide'!A239</f>
        <v>27</v>
      </c>
      <c r="B236">
        <f>'Main - Statewide'!B239</f>
        <v>3</v>
      </c>
      <c r="C236" t="str">
        <f>'Main - Statewide'!C239</f>
        <v>0632</v>
      </c>
      <c r="D236" t="str">
        <f>'Main - Statewide'!D239</f>
        <v>UPLAND CIVIL TOWN</v>
      </c>
      <c r="E236">
        <f>'Main - Statewide'!E239</f>
        <v>0</v>
      </c>
      <c r="F236">
        <f>'Main - Statewide'!F239</f>
        <v>3821</v>
      </c>
      <c r="G236">
        <f>'Main - Statewide'!G239</f>
        <v>5.730869604343522E-2</v>
      </c>
      <c r="H236" s="66">
        <f>IFERROR(ROUND('Main - Statewide'!H239,2),"")</f>
        <v>21882.62</v>
      </c>
      <c r="I236">
        <f>'Main - Statewide'!I239</f>
        <v>0</v>
      </c>
      <c r="J236">
        <f>'Main - Statewide'!J239</f>
        <v>0</v>
      </c>
      <c r="K236">
        <f>'Main - Statewide'!K239</f>
        <v>12925.56</v>
      </c>
      <c r="L236">
        <f>'Main - Statewide'!L239</f>
        <v>0</v>
      </c>
      <c r="M236">
        <f>'Main - Statewide'!M239</f>
        <v>0</v>
      </c>
      <c r="N236">
        <f>'Main - Statewide'!N239</f>
        <v>0</v>
      </c>
      <c r="O236">
        <f>'Main - Statewide'!O239</f>
        <v>0</v>
      </c>
      <c r="P236">
        <f>'Main - Statewide'!P239</f>
        <v>0</v>
      </c>
      <c r="Q236">
        <f>'Main - Statewide'!Q239</f>
        <v>12925.56</v>
      </c>
      <c r="R236">
        <f>'Main - Statewide'!R239</f>
        <v>8957.06</v>
      </c>
    </row>
    <row r="237" spans="1:18" x14ac:dyDescent="0.25">
      <c r="A237" t="str">
        <f>'Main - Statewide'!A240</f>
        <v>27</v>
      </c>
      <c r="B237">
        <f>'Main - Statewide'!B240</f>
        <v>3</v>
      </c>
      <c r="C237" t="str">
        <f>'Main - Statewide'!C240</f>
        <v>0633</v>
      </c>
      <c r="D237" t="str">
        <f>'Main - Statewide'!D240</f>
        <v>VAN BUREN CIVIL TOWN</v>
      </c>
      <c r="E237">
        <f>'Main - Statewide'!E240</f>
        <v>0</v>
      </c>
      <c r="F237">
        <f>'Main - Statewide'!F240</f>
        <v>790</v>
      </c>
      <c r="G237">
        <f>'Main - Statewide'!G240</f>
        <v>1.184869664336923E-2</v>
      </c>
      <c r="H237" s="66">
        <f>IFERROR(ROUND('Main - Statewide'!H240,2),"")</f>
        <v>4524.28</v>
      </c>
      <c r="I237">
        <f>'Main - Statewide'!I240</f>
        <v>0</v>
      </c>
      <c r="J237">
        <f>'Main - Statewide'!J240</f>
        <v>0</v>
      </c>
      <c r="K237">
        <f>'Main - Statewide'!K240</f>
        <v>2672.39</v>
      </c>
      <c r="L237">
        <f>'Main - Statewide'!L240</f>
        <v>0</v>
      </c>
      <c r="M237">
        <f>'Main - Statewide'!M240</f>
        <v>0</v>
      </c>
      <c r="N237">
        <f>'Main - Statewide'!N240</f>
        <v>0</v>
      </c>
      <c r="O237">
        <f>'Main - Statewide'!O240</f>
        <v>0</v>
      </c>
      <c r="P237">
        <f>'Main - Statewide'!P240</f>
        <v>0</v>
      </c>
      <c r="Q237">
        <f>'Main - Statewide'!Q240</f>
        <v>2672.39</v>
      </c>
      <c r="R237">
        <f>'Main - Statewide'!R240</f>
        <v>1851.8899999999999</v>
      </c>
    </row>
    <row r="238" spans="1:18" x14ac:dyDescent="0.25">
      <c r="A238">
        <f>'Main - Statewide'!A241</f>
        <v>0</v>
      </c>
      <c r="B238">
        <f>'Main - Statewide'!B241</f>
        <v>0</v>
      </c>
      <c r="C238">
        <f>'Main - Statewide'!C241</f>
        <v>0</v>
      </c>
      <c r="D238" t="str">
        <f>'Main - Statewide'!D241</f>
        <v>COUNTY DISTRIBUTION AMOUNT</v>
      </c>
      <c r="E238">
        <f>'Main - Statewide'!E241</f>
        <v>0</v>
      </c>
      <c r="F238">
        <f>'Main - Statewide'!F241</f>
        <v>66674</v>
      </c>
      <c r="G238">
        <f>'Main - Statewide'!G241</f>
        <v>1</v>
      </c>
      <c r="H238" s="66">
        <f>IFERROR(ROUND('Main - Statewide'!H241,2),"")</f>
        <v>381837.65</v>
      </c>
      <c r="I238">
        <f>'Main - Statewide'!I241</f>
        <v>0</v>
      </c>
      <c r="J238">
        <f>'Main - Statewide'!J241</f>
        <v>0</v>
      </c>
      <c r="K238">
        <f>'Main - Statewide'!K241</f>
        <v>225542.76</v>
      </c>
      <c r="L238">
        <f>'Main - Statewide'!L241</f>
        <v>0</v>
      </c>
      <c r="M238">
        <f>'Main - Statewide'!M241</f>
        <v>0</v>
      </c>
      <c r="N238">
        <f>'Main - Statewide'!N241</f>
        <v>0</v>
      </c>
      <c r="O238">
        <f>'Main - Statewide'!O241</f>
        <v>0</v>
      </c>
      <c r="P238">
        <f>'Main - Statewide'!P241</f>
        <v>0</v>
      </c>
      <c r="Q238">
        <f>'Main - Statewide'!Q241</f>
        <v>225542.76</v>
      </c>
      <c r="R238">
        <f>'Main - Statewide'!R241</f>
        <v>156294.89000000001</v>
      </c>
    </row>
    <row r="239" spans="1:18" x14ac:dyDescent="0.25">
      <c r="A239" t="str">
        <f>'Main - Statewide'!A242</f>
        <v/>
      </c>
      <c r="B239">
        <f>'Main - Statewide'!B242</f>
        <v>0</v>
      </c>
      <c r="C239">
        <f>'Main - Statewide'!C242</f>
        <v>0</v>
      </c>
      <c r="D239" t="str">
        <f>'Main - Statewide'!D242</f>
        <v/>
      </c>
      <c r="E239">
        <f>'Main - Statewide'!E242</f>
        <v>0</v>
      </c>
      <c r="F239">
        <f>'Main - Statewide'!F242</f>
        <v>0</v>
      </c>
      <c r="G239">
        <f>'Main - Statewide'!G242</f>
        <v>0</v>
      </c>
      <c r="H239" s="66">
        <f>IFERROR(ROUND('Main - Statewide'!H242,2),"")</f>
        <v>0</v>
      </c>
      <c r="I239">
        <f>'Main - Statewide'!I242</f>
        <v>0</v>
      </c>
      <c r="J239">
        <f>'Main - Statewide'!J242</f>
        <v>0</v>
      </c>
      <c r="K239" t="str">
        <f>'Main - Statewide'!K242</f>
        <v/>
      </c>
      <c r="L239" t="str">
        <f>'Main - Statewide'!L242</f>
        <v/>
      </c>
      <c r="M239" t="str">
        <f>'Main - Statewide'!M242</f>
        <v/>
      </c>
      <c r="N239" t="str">
        <f>'Main - Statewide'!N242</f>
        <v/>
      </c>
      <c r="O239" t="str">
        <f>'Main - Statewide'!O242</f>
        <v/>
      </c>
      <c r="P239" t="str">
        <f>'Main - Statewide'!P242</f>
        <v/>
      </c>
      <c r="Q239" t="str">
        <f>'Main - Statewide'!Q242</f>
        <v/>
      </c>
      <c r="R239" t="str">
        <f>'Main - Statewide'!R242</f>
        <v/>
      </c>
    </row>
    <row r="240" spans="1:18" x14ac:dyDescent="0.25">
      <c r="A240" t="str">
        <f>'Main - Statewide'!A243</f>
        <v>28</v>
      </c>
      <c r="B240">
        <f>'Main - Statewide'!B243</f>
        <v>1</v>
      </c>
      <c r="C240" t="str">
        <f>'Main - Statewide'!C243</f>
        <v>0000</v>
      </c>
      <c r="D240" t="str">
        <f>'Main - Statewide'!D243</f>
        <v>GREENE COUNTY</v>
      </c>
      <c r="E240">
        <f>'Main - Statewide'!E243</f>
        <v>0</v>
      </c>
      <c r="F240">
        <f>'Main - Statewide'!F243</f>
        <v>18953</v>
      </c>
      <c r="G240">
        <f>'Main - Statewide'!G243</f>
        <v>0.61529721131058668</v>
      </c>
      <c r="H240" s="66">
        <f>IFERROR(ROUND('Main - Statewide'!H243,2),"")</f>
        <v>108542.59</v>
      </c>
      <c r="I240">
        <f>'Main - Statewide'!I243</f>
        <v>0</v>
      </c>
      <c r="J240">
        <f>'Main - Statewide'!J243</f>
        <v>0</v>
      </c>
      <c r="K240">
        <f>'Main - Statewide'!K243</f>
        <v>64113.63</v>
      </c>
      <c r="L240">
        <f>'Main - Statewide'!L243</f>
        <v>0</v>
      </c>
      <c r="M240">
        <f>'Main - Statewide'!M243</f>
        <v>0</v>
      </c>
      <c r="N240">
        <f>'Main - Statewide'!N243</f>
        <v>0</v>
      </c>
      <c r="O240">
        <f>'Main - Statewide'!O243</f>
        <v>0</v>
      </c>
      <c r="P240">
        <f>'Main - Statewide'!P243</f>
        <v>0</v>
      </c>
      <c r="Q240">
        <f>'Main - Statewide'!Q243</f>
        <v>64113.63</v>
      </c>
      <c r="R240">
        <f>'Main - Statewide'!R243</f>
        <v>44428.959999999999</v>
      </c>
    </row>
    <row r="241" spans="1:18" x14ac:dyDescent="0.25">
      <c r="A241" t="str">
        <f>'Main - Statewide'!A244</f>
        <v>28</v>
      </c>
      <c r="B241">
        <f>'Main - Statewide'!B244</f>
        <v>3</v>
      </c>
      <c r="C241" t="str">
        <f>'Main - Statewide'!C244</f>
        <v>0634</v>
      </c>
      <c r="D241" t="str">
        <f>'Main - Statewide'!D244</f>
        <v>BLOOMFIELD CIVIL TOWN</v>
      </c>
      <c r="E241">
        <f>'Main - Statewide'!E244</f>
        <v>0</v>
      </c>
      <c r="F241">
        <f>'Main - Statewide'!F244</f>
        <v>2289</v>
      </c>
      <c r="G241">
        <f>'Main - Statewide'!G244</f>
        <v>7.4310943739246182E-2</v>
      </c>
      <c r="H241" s="66">
        <f>IFERROR(ROUND('Main - Statewide'!H244,2),"")</f>
        <v>13108.95</v>
      </c>
      <c r="I241">
        <f>'Main - Statewide'!I244</f>
        <v>0</v>
      </c>
      <c r="J241">
        <f>'Main - Statewide'!J244</f>
        <v>0</v>
      </c>
      <c r="K241">
        <f>'Main - Statewide'!K244</f>
        <v>7743.16</v>
      </c>
      <c r="L241">
        <f>'Main - Statewide'!L244</f>
        <v>0</v>
      </c>
      <c r="M241">
        <f>'Main - Statewide'!M244</f>
        <v>0</v>
      </c>
      <c r="N241">
        <f>'Main - Statewide'!N244</f>
        <v>0</v>
      </c>
      <c r="O241">
        <f>'Main - Statewide'!O244</f>
        <v>0</v>
      </c>
      <c r="P241">
        <f>'Main - Statewide'!P244</f>
        <v>0</v>
      </c>
      <c r="Q241">
        <f>'Main - Statewide'!Q244</f>
        <v>7743.16</v>
      </c>
      <c r="R241">
        <f>'Main - Statewide'!R244</f>
        <v>5365.7900000000009</v>
      </c>
    </row>
    <row r="242" spans="1:18" x14ac:dyDescent="0.25">
      <c r="A242" t="str">
        <f>'Main - Statewide'!A245</f>
        <v>28</v>
      </c>
      <c r="B242">
        <f>'Main - Statewide'!B245</f>
        <v>3</v>
      </c>
      <c r="C242" t="str">
        <f>'Main - Statewide'!C245</f>
        <v>0461</v>
      </c>
      <c r="D242" t="str">
        <f>'Main - Statewide'!D245</f>
        <v>JASONVILLE CIVIL CITY</v>
      </c>
      <c r="E242">
        <f>'Main - Statewide'!E245</f>
        <v>0</v>
      </c>
      <c r="F242">
        <f>'Main - Statewide'!F245</f>
        <v>1983</v>
      </c>
      <c r="G242">
        <f>'Main - Statewide'!G245</f>
        <v>6.4376846411063851E-2</v>
      </c>
      <c r="H242" s="66">
        <f>IFERROR(ROUND('Main - Statewide'!H245,2),"")</f>
        <v>11356.51</v>
      </c>
      <c r="I242">
        <f>'Main - Statewide'!I245</f>
        <v>0</v>
      </c>
      <c r="J242">
        <f>'Main - Statewide'!J245</f>
        <v>0</v>
      </c>
      <c r="K242">
        <f>'Main - Statewide'!K245</f>
        <v>6708.03</v>
      </c>
      <c r="L242">
        <f>'Main - Statewide'!L245</f>
        <v>0</v>
      </c>
      <c r="M242">
        <f>'Main - Statewide'!M245</f>
        <v>0</v>
      </c>
      <c r="N242">
        <f>'Main - Statewide'!N245</f>
        <v>0</v>
      </c>
      <c r="O242">
        <f>'Main - Statewide'!O245</f>
        <v>0</v>
      </c>
      <c r="P242">
        <f>'Main - Statewide'!P245</f>
        <v>0</v>
      </c>
      <c r="Q242">
        <f>'Main - Statewide'!Q245</f>
        <v>6708.03</v>
      </c>
      <c r="R242">
        <f>'Main - Statewide'!R245</f>
        <v>4648.4800000000005</v>
      </c>
    </row>
    <row r="243" spans="1:18" x14ac:dyDescent="0.25">
      <c r="A243" t="str">
        <f>'Main - Statewide'!A246</f>
        <v>28</v>
      </c>
      <c r="B243">
        <f>'Main - Statewide'!B246</f>
        <v>3</v>
      </c>
      <c r="C243" t="str">
        <f>'Main - Statewide'!C246</f>
        <v>0426</v>
      </c>
      <c r="D243" t="str">
        <f>'Main - Statewide'!D246</f>
        <v>LINTON CIVIL CITY</v>
      </c>
      <c r="E243">
        <f>'Main - Statewide'!E246</f>
        <v>0</v>
      </c>
      <c r="F243">
        <f>'Main - Statewide'!F246</f>
        <v>5133</v>
      </c>
      <c r="G243">
        <f>'Main - Statewide'!G246</f>
        <v>0.1666396130247054</v>
      </c>
      <c r="H243" s="66">
        <f>IFERROR(ROUND('Main - Statewide'!H246,2),"")</f>
        <v>29396.36</v>
      </c>
      <c r="I243">
        <f>'Main - Statewide'!I246</f>
        <v>0</v>
      </c>
      <c r="J243">
        <f>'Main - Statewide'!J246</f>
        <v>0</v>
      </c>
      <c r="K243">
        <f>'Main - Statewide'!K246</f>
        <v>17363.759999999998</v>
      </c>
      <c r="L243">
        <f>'Main - Statewide'!L246</f>
        <v>0</v>
      </c>
      <c r="M243">
        <f>'Main - Statewide'!M246</f>
        <v>0</v>
      </c>
      <c r="N243">
        <f>'Main - Statewide'!N246</f>
        <v>0</v>
      </c>
      <c r="O243">
        <f>'Main - Statewide'!O246</f>
        <v>0</v>
      </c>
      <c r="P243">
        <f>'Main - Statewide'!P246</f>
        <v>0</v>
      </c>
      <c r="Q243">
        <f>'Main - Statewide'!Q246</f>
        <v>17363.759999999998</v>
      </c>
      <c r="R243">
        <f>'Main - Statewide'!R246</f>
        <v>12032.600000000002</v>
      </c>
    </row>
    <row r="244" spans="1:18" x14ac:dyDescent="0.25">
      <c r="A244" t="str">
        <f>'Main - Statewide'!A247</f>
        <v>28</v>
      </c>
      <c r="B244">
        <f>'Main - Statewide'!B247</f>
        <v>3</v>
      </c>
      <c r="C244" t="str">
        <f>'Main - Statewide'!C247</f>
        <v>0635</v>
      </c>
      <c r="D244" t="str">
        <f>'Main - Statewide'!D247</f>
        <v>LYONS CIVIL TOWN</v>
      </c>
      <c r="E244">
        <f>'Main - Statewide'!E247</f>
        <v>0</v>
      </c>
      <c r="F244">
        <f>'Main - Statewide'!F247</f>
        <v>625</v>
      </c>
      <c r="G244">
        <f>'Main - Statewide'!G247</f>
        <v>2.029023147096062E-2</v>
      </c>
      <c r="H244" s="66">
        <f>IFERROR(ROUND('Main - Statewide'!H247,2),"")</f>
        <v>3579.33</v>
      </c>
      <c r="I244">
        <f>'Main - Statewide'!I247</f>
        <v>0</v>
      </c>
      <c r="J244">
        <f>'Main - Statewide'!J247</f>
        <v>0</v>
      </c>
      <c r="K244">
        <f>'Main - Statewide'!K247</f>
        <v>2114.23</v>
      </c>
      <c r="L244">
        <f>'Main - Statewide'!L247</f>
        <v>0</v>
      </c>
      <c r="M244">
        <f>'Main - Statewide'!M247</f>
        <v>0</v>
      </c>
      <c r="N244">
        <f>'Main - Statewide'!N247</f>
        <v>0</v>
      </c>
      <c r="O244">
        <f>'Main - Statewide'!O247</f>
        <v>0</v>
      </c>
      <c r="P244">
        <f>'Main - Statewide'!P247</f>
        <v>0</v>
      </c>
      <c r="Q244">
        <f>'Main - Statewide'!Q247</f>
        <v>2114.23</v>
      </c>
      <c r="R244">
        <f>'Main - Statewide'!R247</f>
        <v>1465.1</v>
      </c>
    </row>
    <row r="245" spans="1:18" x14ac:dyDescent="0.25">
      <c r="A245" t="str">
        <f>'Main - Statewide'!A248</f>
        <v>28</v>
      </c>
      <c r="B245">
        <f>'Main - Statewide'!B248</f>
        <v>3</v>
      </c>
      <c r="C245" t="str">
        <f>'Main - Statewide'!C248</f>
        <v>0636</v>
      </c>
      <c r="D245" t="str">
        <f>'Main - Statewide'!D248</f>
        <v>NEWBERRY CIVIL TOWN</v>
      </c>
      <c r="E245">
        <f>'Main - Statewide'!E248</f>
        <v>0</v>
      </c>
      <c r="F245">
        <f>'Main - Statewide'!F248</f>
        <v>159</v>
      </c>
      <c r="G245">
        <f>'Main - Statewide'!G248</f>
        <v>5.1618348862123818E-3</v>
      </c>
      <c r="H245" s="66">
        <f>IFERROR(ROUND('Main - Statewide'!H248,2),"")</f>
        <v>910.58</v>
      </c>
      <c r="I245">
        <f>'Main - Statewide'!I248</f>
        <v>0</v>
      </c>
      <c r="J245">
        <f>'Main - Statewide'!J248</f>
        <v>0</v>
      </c>
      <c r="K245">
        <f>'Main - Statewide'!K248</f>
        <v>537.86</v>
      </c>
      <c r="L245">
        <f>'Main - Statewide'!L248</f>
        <v>0</v>
      </c>
      <c r="M245">
        <f>'Main - Statewide'!M248</f>
        <v>0</v>
      </c>
      <c r="N245">
        <f>'Main - Statewide'!N248</f>
        <v>0</v>
      </c>
      <c r="O245">
        <f>'Main - Statewide'!O248</f>
        <v>0</v>
      </c>
      <c r="P245">
        <f>'Main - Statewide'!P248</f>
        <v>0</v>
      </c>
      <c r="Q245">
        <f>'Main - Statewide'!Q248</f>
        <v>537.86</v>
      </c>
      <c r="R245">
        <f>'Main - Statewide'!R248</f>
        <v>372.72</v>
      </c>
    </row>
    <row r="246" spans="1:18" x14ac:dyDescent="0.25">
      <c r="A246" t="str">
        <f>'Main - Statewide'!A249</f>
        <v>28</v>
      </c>
      <c r="B246">
        <f>'Main - Statewide'!B249</f>
        <v>3</v>
      </c>
      <c r="C246" t="str">
        <f>'Main - Statewide'!C249</f>
        <v>0637</v>
      </c>
      <c r="D246" t="str">
        <f>'Main - Statewide'!D249</f>
        <v>SWITZ CITY CIVIL TOWN</v>
      </c>
      <c r="E246">
        <f>'Main - Statewide'!E249</f>
        <v>0</v>
      </c>
      <c r="F246">
        <f>'Main - Statewide'!F249</f>
        <v>268</v>
      </c>
      <c r="G246">
        <f>'Main - Statewide'!G249</f>
        <v>8.7004512547479134E-3</v>
      </c>
      <c r="H246" s="66">
        <f>IFERROR(ROUND('Main - Statewide'!H249,2),"")</f>
        <v>1534.82</v>
      </c>
      <c r="I246">
        <f>'Main - Statewide'!I249</f>
        <v>0</v>
      </c>
      <c r="J246">
        <f>'Main - Statewide'!J249</f>
        <v>0</v>
      </c>
      <c r="K246">
        <f>'Main - Statewide'!K249</f>
        <v>906.58</v>
      </c>
      <c r="L246">
        <f>'Main - Statewide'!L249</f>
        <v>0</v>
      </c>
      <c r="M246">
        <f>'Main - Statewide'!M249</f>
        <v>0</v>
      </c>
      <c r="N246">
        <f>'Main - Statewide'!N249</f>
        <v>0</v>
      </c>
      <c r="O246">
        <f>'Main - Statewide'!O249</f>
        <v>0</v>
      </c>
      <c r="P246">
        <f>'Main - Statewide'!P249</f>
        <v>0</v>
      </c>
      <c r="Q246">
        <f>'Main - Statewide'!Q249</f>
        <v>906.58</v>
      </c>
      <c r="R246">
        <f>'Main - Statewide'!R249</f>
        <v>628.2399999999999</v>
      </c>
    </row>
    <row r="247" spans="1:18" x14ac:dyDescent="0.25">
      <c r="A247" t="str">
        <f>'Main - Statewide'!A250</f>
        <v>28</v>
      </c>
      <c r="B247">
        <f>'Main - Statewide'!B250</f>
        <v>3</v>
      </c>
      <c r="C247" t="str">
        <f>'Main - Statewide'!C250</f>
        <v>0638</v>
      </c>
      <c r="D247" t="str">
        <f>'Main - Statewide'!D250</f>
        <v>WORTHINGTON CIVIL TOWN</v>
      </c>
      <c r="E247">
        <f>'Main - Statewide'!E250</f>
        <v>0</v>
      </c>
      <c r="F247">
        <f>'Main - Statewide'!F250</f>
        <v>1393</v>
      </c>
      <c r="G247">
        <f>'Main - Statewide'!G250</f>
        <v>4.5222867902477031E-2</v>
      </c>
      <c r="H247" s="66">
        <f>IFERROR(ROUND('Main - Statewide'!H250,2),"")</f>
        <v>7977.62</v>
      </c>
      <c r="I247">
        <f>'Main - Statewide'!I250</f>
        <v>0</v>
      </c>
      <c r="J247">
        <f>'Main - Statewide'!J250</f>
        <v>0</v>
      </c>
      <c r="K247">
        <f>'Main - Statewide'!K250</f>
        <v>4712.2</v>
      </c>
      <c r="L247">
        <f>'Main - Statewide'!L250</f>
        <v>0</v>
      </c>
      <c r="M247">
        <f>'Main - Statewide'!M250</f>
        <v>0</v>
      </c>
      <c r="N247">
        <f>'Main - Statewide'!N250</f>
        <v>0</v>
      </c>
      <c r="O247">
        <f>'Main - Statewide'!O250</f>
        <v>0</v>
      </c>
      <c r="P247">
        <f>'Main - Statewide'!P250</f>
        <v>0</v>
      </c>
      <c r="Q247">
        <f>'Main - Statewide'!Q250</f>
        <v>4712.2</v>
      </c>
      <c r="R247">
        <f>'Main - Statewide'!R250</f>
        <v>3265.42</v>
      </c>
    </row>
    <row r="248" spans="1:18" x14ac:dyDescent="0.25">
      <c r="A248">
        <f>'Main - Statewide'!A251</f>
        <v>0</v>
      </c>
      <c r="B248">
        <f>'Main - Statewide'!B251</f>
        <v>0</v>
      </c>
      <c r="C248">
        <f>'Main - Statewide'!C251</f>
        <v>0</v>
      </c>
      <c r="D248" t="str">
        <f>'Main - Statewide'!D251</f>
        <v>COUNTY DISTRIBUTION AMOUNT</v>
      </c>
      <c r="E248">
        <f>'Main - Statewide'!E251</f>
        <v>0</v>
      </c>
      <c r="F248">
        <f>'Main - Statewide'!F251</f>
        <v>30803</v>
      </c>
      <c r="G248">
        <f>'Main - Statewide'!G251</f>
        <v>1.0000000000000002</v>
      </c>
      <c r="H248" s="66">
        <f>IFERROR(ROUND('Main - Statewide'!H251,2),"")</f>
        <v>176406.76</v>
      </c>
      <c r="I248">
        <f>'Main - Statewide'!I251</f>
        <v>0</v>
      </c>
      <c r="J248">
        <f>'Main - Statewide'!J251</f>
        <v>0</v>
      </c>
      <c r="K248">
        <f>'Main - Statewide'!K251</f>
        <v>104199.44</v>
      </c>
      <c r="L248">
        <f>'Main - Statewide'!L251</f>
        <v>0</v>
      </c>
      <c r="M248">
        <f>'Main - Statewide'!M251</f>
        <v>0</v>
      </c>
      <c r="N248">
        <f>'Main - Statewide'!N251</f>
        <v>0</v>
      </c>
      <c r="O248">
        <f>'Main - Statewide'!O251</f>
        <v>0</v>
      </c>
      <c r="P248">
        <f>'Main - Statewide'!P251</f>
        <v>0</v>
      </c>
      <c r="Q248">
        <f>'Main - Statewide'!Q251</f>
        <v>104199.44</v>
      </c>
      <c r="R248">
        <f>'Main - Statewide'!R251</f>
        <v>72207.319999999949</v>
      </c>
    </row>
    <row r="249" spans="1:18" x14ac:dyDescent="0.25">
      <c r="A249" t="str">
        <f>'Main - Statewide'!A252</f>
        <v/>
      </c>
      <c r="B249">
        <f>'Main - Statewide'!B252</f>
        <v>0</v>
      </c>
      <c r="C249">
        <f>'Main - Statewide'!C252</f>
        <v>0</v>
      </c>
      <c r="D249" t="str">
        <f>'Main - Statewide'!D252</f>
        <v/>
      </c>
      <c r="E249">
        <f>'Main - Statewide'!E252</f>
        <v>0</v>
      </c>
      <c r="F249">
        <f>'Main - Statewide'!F252</f>
        <v>0</v>
      </c>
      <c r="G249">
        <f>'Main - Statewide'!G252</f>
        <v>0</v>
      </c>
      <c r="H249" s="66">
        <f>IFERROR(ROUND('Main - Statewide'!H252,2),"")</f>
        <v>0</v>
      </c>
      <c r="I249">
        <f>'Main - Statewide'!I252</f>
        <v>0</v>
      </c>
      <c r="J249">
        <f>'Main - Statewide'!J252</f>
        <v>0</v>
      </c>
      <c r="K249" t="str">
        <f>'Main - Statewide'!K252</f>
        <v/>
      </c>
      <c r="L249" t="str">
        <f>'Main - Statewide'!L252</f>
        <v/>
      </c>
      <c r="M249" t="str">
        <f>'Main - Statewide'!M252</f>
        <v/>
      </c>
      <c r="N249" t="str">
        <f>'Main - Statewide'!N252</f>
        <v/>
      </c>
      <c r="O249" t="str">
        <f>'Main - Statewide'!O252</f>
        <v/>
      </c>
      <c r="P249" t="str">
        <f>'Main - Statewide'!P252</f>
        <v/>
      </c>
      <c r="Q249" t="str">
        <f>'Main - Statewide'!Q252</f>
        <v/>
      </c>
      <c r="R249" t="str">
        <f>'Main - Statewide'!R252</f>
        <v/>
      </c>
    </row>
    <row r="250" spans="1:18" x14ac:dyDescent="0.25">
      <c r="A250" t="str">
        <f>'Main - Statewide'!A253</f>
        <v>29</v>
      </c>
      <c r="B250">
        <f>'Main - Statewide'!B253</f>
        <v>1</v>
      </c>
      <c r="C250" t="str">
        <f>'Main - Statewide'!C253</f>
        <v>0000</v>
      </c>
      <c r="D250" t="str">
        <f>'Main - Statewide'!D253</f>
        <v>HAMILTON COUNTY</v>
      </c>
      <c r="E250">
        <f>'Main - Statewide'!E253</f>
        <v>0</v>
      </c>
      <c r="F250">
        <f>'Main - Statewide'!F253</f>
        <v>19975</v>
      </c>
      <c r="G250">
        <f>'Main - Statewide'!G253</f>
        <v>5.7487473630589377E-2</v>
      </c>
      <c r="H250" s="66">
        <f>IFERROR(ROUND('Main - Statewide'!H253,2),"")</f>
        <v>114395.52</v>
      </c>
      <c r="I250" t="str">
        <f>'Main - Statewide'!I253</f>
        <v>NOTE 2</v>
      </c>
      <c r="J250">
        <f>'Main - Statewide'!J253</f>
        <v>0</v>
      </c>
      <c r="K250">
        <f>'Main - Statewide'!K253</f>
        <v>67570.820000000007</v>
      </c>
      <c r="L250">
        <f>'Main - Statewide'!L253</f>
        <v>0</v>
      </c>
      <c r="M250">
        <f>'Main - Statewide'!M253</f>
        <v>0</v>
      </c>
      <c r="N250">
        <f>'Main - Statewide'!N253</f>
        <v>0</v>
      </c>
      <c r="O250">
        <f>'Main - Statewide'!O253</f>
        <v>0</v>
      </c>
      <c r="P250">
        <f>'Main - Statewide'!P253</f>
        <v>0</v>
      </c>
      <c r="Q250">
        <f>'Main - Statewide'!Q253</f>
        <v>67570.820000000007</v>
      </c>
      <c r="R250">
        <f>'Main - Statewide'!R253</f>
        <v>46824.7</v>
      </c>
    </row>
    <row r="251" spans="1:18" x14ac:dyDescent="0.25">
      <c r="A251" t="str">
        <f>'Main - Statewide'!A254</f>
        <v>29</v>
      </c>
      <c r="B251">
        <f>'Main - Statewide'!B254</f>
        <v>3</v>
      </c>
      <c r="C251" t="str">
        <f>'Main - Statewide'!C254</f>
        <v>0639</v>
      </c>
      <c r="D251" t="str">
        <f>'Main - Statewide'!D254</f>
        <v>ARCADIA CIVIL TOWN</v>
      </c>
      <c r="E251">
        <f>'Main - Statewide'!E254</f>
        <v>0</v>
      </c>
      <c r="F251">
        <f>'Main - Statewide'!F254</f>
        <v>1515</v>
      </c>
      <c r="G251">
        <f>'Main - Statewide'!G254</f>
        <v>4.3601262853738632E-3</v>
      </c>
      <c r="H251" s="66">
        <f>IFERROR(ROUND('Main - Statewide'!H254,2),"")</f>
        <v>8676.31</v>
      </c>
      <c r="I251">
        <f>'Main - Statewide'!I254</f>
        <v>0</v>
      </c>
      <c r="J251">
        <f>'Main - Statewide'!J254</f>
        <v>0</v>
      </c>
      <c r="K251">
        <f>'Main - Statewide'!K254</f>
        <v>5124.8999999999996</v>
      </c>
      <c r="L251">
        <f>'Main - Statewide'!L254</f>
        <v>0</v>
      </c>
      <c r="M251">
        <f>'Main - Statewide'!M254</f>
        <v>0</v>
      </c>
      <c r="N251">
        <f>'Main - Statewide'!N254</f>
        <v>0</v>
      </c>
      <c r="O251">
        <f>'Main - Statewide'!O254</f>
        <v>0</v>
      </c>
      <c r="P251">
        <f>'Main - Statewide'!P254</f>
        <v>0</v>
      </c>
      <c r="Q251">
        <f>'Main - Statewide'!Q254</f>
        <v>5124.8999999999996</v>
      </c>
      <c r="R251">
        <f>'Main - Statewide'!R254</f>
        <v>3551.41</v>
      </c>
    </row>
    <row r="252" spans="1:18" x14ac:dyDescent="0.25">
      <c r="A252" t="str">
        <f>'Main - Statewide'!A255</f>
        <v>29</v>
      </c>
      <c r="B252">
        <f>'Main - Statewide'!B255</f>
        <v>3</v>
      </c>
      <c r="C252" t="str">
        <f>'Main - Statewide'!C255</f>
        <v>0640</v>
      </c>
      <c r="D252" t="str">
        <f>'Main - Statewide'!D255</f>
        <v>ATLANTA CIVIL TOWN</v>
      </c>
      <c r="E252">
        <f>'Main - Statewide'!E255</f>
        <v>0</v>
      </c>
      <c r="F252">
        <f>'Main - Statewide'!F255</f>
        <v>712</v>
      </c>
      <c r="G252">
        <f>'Main - Statewide'!G255</f>
        <v>2.0491154555684426E-3</v>
      </c>
      <c r="H252" s="66">
        <f>IFERROR(ROUND('Main - Statewide'!H255,2),"")</f>
        <v>4077.58</v>
      </c>
      <c r="I252">
        <f>'Main - Statewide'!I255</f>
        <v>0</v>
      </c>
      <c r="J252">
        <f>'Main - Statewide'!J255</f>
        <v>0</v>
      </c>
      <c r="K252">
        <f>'Main - Statewide'!K255</f>
        <v>2408.5300000000002</v>
      </c>
      <c r="L252">
        <f>'Main - Statewide'!L255</f>
        <v>0</v>
      </c>
      <c r="M252">
        <f>'Main - Statewide'!M255</f>
        <v>0</v>
      </c>
      <c r="N252">
        <f>'Main - Statewide'!N255</f>
        <v>0</v>
      </c>
      <c r="O252">
        <f>'Main - Statewide'!O255</f>
        <v>0</v>
      </c>
      <c r="P252">
        <f>'Main - Statewide'!P255</f>
        <v>0</v>
      </c>
      <c r="Q252">
        <f>'Main - Statewide'!Q255</f>
        <v>2408.5300000000002</v>
      </c>
      <c r="R252">
        <f>'Main - Statewide'!R255</f>
        <v>1669.0499999999997</v>
      </c>
    </row>
    <row r="253" spans="1:18" x14ac:dyDescent="0.25">
      <c r="A253" t="str">
        <f>'Main - Statewide'!A256</f>
        <v>29</v>
      </c>
      <c r="B253">
        <f>'Main - Statewide'!B256</f>
        <v>3</v>
      </c>
      <c r="C253" t="str">
        <f>'Main - Statewide'!C256</f>
        <v>0323</v>
      </c>
      <c r="D253" t="str">
        <f>'Main - Statewide'!D256</f>
        <v>CARMEL CIVIL CITY</v>
      </c>
      <c r="E253">
        <f>'Main - Statewide'!E256</f>
        <v>0</v>
      </c>
      <c r="F253">
        <f>'Main - Statewide'!F256</f>
        <v>99757</v>
      </c>
      <c r="G253">
        <f>'Main - Statewide'!G256</f>
        <v>0.28709776755778249</v>
      </c>
      <c r="H253" s="66">
        <f>IFERROR(ROUND('Main - Statewide'!H256,2),"")</f>
        <v>571301.81000000006</v>
      </c>
      <c r="I253">
        <f>'Main - Statewide'!I256</f>
        <v>0</v>
      </c>
      <c r="J253">
        <f>'Main - Statewide'!J256</f>
        <v>0</v>
      </c>
      <c r="K253">
        <f>'Main - Statewide'!K256</f>
        <v>337454.92</v>
      </c>
      <c r="L253">
        <f>'Main - Statewide'!L256</f>
        <v>0</v>
      </c>
      <c r="M253">
        <f>'Main - Statewide'!M256</f>
        <v>0</v>
      </c>
      <c r="N253">
        <f>'Main - Statewide'!N256</f>
        <v>0</v>
      </c>
      <c r="O253">
        <f>'Main - Statewide'!O256</f>
        <v>0</v>
      </c>
      <c r="P253">
        <f>'Main - Statewide'!P256</f>
        <v>0</v>
      </c>
      <c r="Q253">
        <f>'Main - Statewide'!Q256</f>
        <v>337454.92</v>
      </c>
      <c r="R253">
        <f>'Main - Statewide'!R256</f>
        <v>233846.89000000007</v>
      </c>
    </row>
    <row r="254" spans="1:18" x14ac:dyDescent="0.25">
      <c r="A254" t="str">
        <f>'Main - Statewide'!A257</f>
        <v>29</v>
      </c>
      <c r="B254">
        <f>'Main - Statewide'!B257</f>
        <v>3</v>
      </c>
      <c r="C254" t="str">
        <f>'Main - Statewide'!C257</f>
        <v>0641</v>
      </c>
      <c r="D254" t="str">
        <f>'Main - Statewide'!D257</f>
        <v>CICERO CIVIL TOWN</v>
      </c>
      <c r="E254">
        <f>'Main - Statewide'!E257</f>
        <v>0</v>
      </c>
      <c r="F254">
        <f>'Main - Statewide'!F257</f>
        <v>5301</v>
      </c>
      <c r="G254">
        <f>'Main - Statewide'!G257</f>
        <v>1.5256125042090328E-2</v>
      </c>
      <c r="H254" s="66">
        <f>IFERROR(ROUND('Main - Statewide'!H257,2),"")</f>
        <v>30358.48</v>
      </c>
      <c r="I254">
        <f>'Main - Statewide'!I257</f>
        <v>0</v>
      </c>
      <c r="J254">
        <f>'Main - Statewide'!J257</f>
        <v>0</v>
      </c>
      <c r="K254">
        <f>'Main - Statewide'!K257</f>
        <v>17932.060000000001</v>
      </c>
      <c r="L254">
        <f>'Main - Statewide'!L257</f>
        <v>0</v>
      </c>
      <c r="M254">
        <f>'Main - Statewide'!M257</f>
        <v>0</v>
      </c>
      <c r="N254">
        <f>'Main - Statewide'!N257</f>
        <v>0</v>
      </c>
      <c r="O254">
        <f>'Main - Statewide'!O257</f>
        <v>0</v>
      </c>
      <c r="P254">
        <f>'Main - Statewide'!P257</f>
        <v>0</v>
      </c>
      <c r="Q254">
        <f>'Main - Statewide'!Q257</f>
        <v>17932.060000000001</v>
      </c>
      <c r="R254">
        <f>'Main - Statewide'!R257</f>
        <v>12426.419999999998</v>
      </c>
    </row>
    <row r="255" spans="1:18" x14ac:dyDescent="0.25">
      <c r="A255" t="str">
        <f>'Main - Statewide'!A258</f>
        <v>29</v>
      </c>
      <c r="B255">
        <f>'Main - Statewide'!B258</f>
        <v>3</v>
      </c>
      <c r="C255" t="str">
        <f>'Main - Statewide'!C258</f>
        <v>0642</v>
      </c>
      <c r="D255" t="str">
        <f>'Main - Statewide'!D258</f>
        <v>FISHERS CIVIL CITY</v>
      </c>
      <c r="E255">
        <f>'Main - Statewide'!E258</f>
        <v>0</v>
      </c>
      <c r="F255">
        <f>'Main - Statewide'!F258</f>
        <v>98977</v>
      </c>
      <c r="G255">
        <f>'Main - Statewide'!G258</f>
        <v>0.28485295006432265</v>
      </c>
      <c r="H255" s="66">
        <f>IFERROR(ROUND('Main - Statewide'!H258,2),"")</f>
        <v>566834.80000000005</v>
      </c>
      <c r="I255">
        <f>'Main - Statewide'!I258</f>
        <v>0</v>
      </c>
      <c r="J255">
        <f>'Main - Statewide'!J258</f>
        <v>0</v>
      </c>
      <c r="K255">
        <f>'Main - Statewide'!K258</f>
        <v>334816.36</v>
      </c>
      <c r="L255">
        <f>'Main - Statewide'!L258</f>
        <v>0</v>
      </c>
      <c r="M255">
        <f>'Main - Statewide'!M258</f>
        <v>0</v>
      </c>
      <c r="N255">
        <f>'Main - Statewide'!N258</f>
        <v>0</v>
      </c>
      <c r="O255">
        <f>'Main - Statewide'!O258</f>
        <v>0</v>
      </c>
      <c r="P255">
        <f>'Main - Statewide'!P258</f>
        <v>0</v>
      </c>
      <c r="Q255">
        <f>'Main - Statewide'!Q258</f>
        <v>334816.36</v>
      </c>
      <c r="R255">
        <f>'Main - Statewide'!R258</f>
        <v>232018.44000000006</v>
      </c>
    </row>
    <row r="256" spans="1:18" x14ac:dyDescent="0.25">
      <c r="A256" t="str">
        <f>'Main - Statewide'!A259</f>
        <v>29</v>
      </c>
      <c r="B256">
        <f>'Main - Statewide'!B259</f>
        <v>3</v>
      </c>
      <c r="C256" t="str">
        <f>'Main - Statewide'!C259</f>
        <v>0413</v>
      </c>
      <c r="D256" t="str">
        <f>'Main - Statewide'!D259</f>
        <v>NOBLESVILLE CIVIL CITY</v>
      </c>
      <c r="E256">
        <f>'Main - Statewide'!E259</f>
        <v>0</v>
      </c>
      <c r="F256">
        <f>'Main - Statewide'!F259</f>
        <v>69604</v>
      </c>
      <c r="G256">
        <f>'Main - Statewide'!G259</f>
        <v>0.20031830360868802</v>
      </c>
      <c r="H256" s="66">
        <f>IFERROR(ROUND('Main - Statewide'!H259,2),"")</f>
        <v>398617.55</v>
      </c>
      <c r="I256">
        <f>'Main - Statewide'!I259</f>
        <v>0</v>
      </c>
      <c r="J256">
        <f>'Main - Statewide'!J259</f>
        <v>0</v>
      </c>
      <c r="K256">
        <f>'Main - Statewide'!K259</f>
        <v>235454.28</v>
      </c>
      <c r="L256">
        <f>'Main - Statewide'!L259</f>
        <v>0</v>
      </c>
      <c r="M256">
        <f>'Main - Statewide'!M259</f>
        <v>0</v>
      </c>
      <c r="N256">
        <f>'Main - Statewide'!N259</f>
        <v>0</v>
      </c>
      <c r="O256">
        <f>'Main - Statewide'!O259</f>
        <v>0</v>
      </c>
      <c r="P256">
        <f>'Main - Statewide'!P259</f>
        <v>0</v>
      </c>
      <c r="Q256">
        <f>'Main - Statewide'!Q259</f>
        <v>235454.28</v>
      </c>
      <c r="R256">
        <f>'Main - Statewide'!R259</f>
        <v>163163.26999999999</v>
      </c>
    </row>
    <row r="257" spans="1:18" x14ac:dyDescent="0.25">
      <c r="A257" t="str">
        <f>'Main - Statewide'!A260</f>
        <v>29</v>
      </c>
      <c r="B257">
        <f>'Main - Statewide'!B260</f>
        <v>3</v>
      </c>
      <c r="C257" t="str">
        <f>'Main - Statewide'!C260</f>
        <v>0643</v>
      </c>
      <c r="D257" t="str">
        <f>'Main - Statewide'!D260</f>
        <v>SHERIDAN CIVIL TOWN</v>
      </c>
      <c r="E257">
        <f>'Main - Statewide'!E260</f>
        <v>0</v>
      </c>
      <c r="F257">
        <f>'Main - Statewide'!F260</f>
        <v>5216</v>
      </c>
      <c r="G257">
        <f>'Main - Statewide'!G260</f>
        <v>1.5011497494726118E-2</v>
      </c>
      <c r="H257" s="66">
        <f>IFERROR(ROUND('Main - Statewide'!H260,2),"")</f>
        <v>29871.69</v>
      </c>
      <c r="I257" t="str">
        <f>'Main - Statewide'!I260</f>
        <v>NOTE 2</v>
      </c>
      <c r="J257">
        <f>'Main - Statewide'!J260</f>
        <v>0</v>
      </c>
      <c r="K257">
        <f>'Main - Statewide'!K260</f>
        <v>17644.52</v>
      </c>
      <c r="L257">
        <f>'Main - Statewide'!L260</f>
        <v>0</v>
      </c>
      <c r="M257">
        <f>'Main - Statewide'!M260</f>
        <v>0</v>
      </c>
      <c r="N257">
        <f>'Main - Statewide'!N260</f>
        <v>0</v>
      </c>
      <c r="O257">
        <f>'Main - Statewide'!O260</f>
        <v>0</v>
      </c>
      <c r="P257">
        <f>'Main - Statewide'!P260</f>
        <v>0</v>
      </c>
      <c r="Q257">
        <f>'Main - Statewide'!Q260</f>
        <v>17644.52</v>
      </c>
      <c r="R257">
        <f>'Main - Statewide'!R260</f>
        <v>12227.169999999998</v>
      </c>
    </row>
    <row r="258" spans="1:18" x14ac:dyDescent="0.25">
      <c r="A258" t="str">
        <f>'Main - Statewide'!A261</f>
        <v>29</v>
      </c>
      <c r="B258">
        <f>'Main - Statewide'!B261</f>
        <v>3</v>
      </c>
      <c r="C258" t="str">
        <f>'Main - Statewide'!C261</f>
        <v>0644</v>
      </c>
      <c r="D258" t="str">
        <f>'Main - Statewide'!D261</f>
        <v>WESTFIELD CIVIL CITY</v>
      </c>
      <c r="E258">
        <f>'Main - Statewide'!E261</f>
        <v>0</v>
      </c>
      <c r="F258">
        <f>'Main - Statewide'!F261</f>
        <v>46410</v>
      </c>
      <c r="G258">
        <f>'Main - Statewide'!G261</f>
        <v>0.13356664086085873</v>
      </c>
      <c r="H258" s="66">
        <f>IFERROR(ROUND('Main - Statewide'!H261,2),"")</f>
        <v>265787.03000000003</v>
      </c>
      <c r="I258">
        <f>'Main - Statewide'!I261</f>
        <v>0</v>
      </c>
      <c r="J258">
        <f>'Main - Statewide'!J261</f>
        <v>0</v>
      </c>
      <c r="K258">
        <f>'Main - Statewide'!K261</f>
        <v>156994.32999999999</v>
      </c>
      <c r="L258">
        <f>'Main - Statewide'!L261</f>
        <v>0</v>
      </c>
      <c r="M258">
        <f>'Main - Statewide'!M261</f>
        <v>0</v>
      </c>
      <c r="N258">
        <f>'Main - Statewide'!N261</f>
        <v>0</v>
      </c>
      <c r="O258">
        <f>'Main - Statewide'!O261</f>
        <v>0</v>
      </c>
      <c r="P258">
        <f>'Main - Statewide'!P261</f>
        <v>0</v>
      </c>
      <c r="Q258">
        <f>'Main - Statewide'!Q261</f>
        <v>156994.32999999999</v>
      </c>
      <c r="R258">
        <f>'Main - Statewide'!R261</f>
        <v>108792.70000000004</v>
      </c>
    </row>
    <row r="259" spans="1:18" x14ac:dyDescent="0.25">
      <c r="A259">
        <f>'Main - Statewide'!A262</f>
        <v>0</v>
      </c>
      <c r="B259">
        <f>'Main - Statewide'!B262</f>
        <v>0</v>
      </c>
      <c r="C259">
        <f>'Main - Statewide'!C262</f>
        <v>0</v>
      </c>
      <c r="D259" t="str">
        <f>'Main - Statewide'!D262</f>
        <v>COUNTY DISTRIBUTION AMOUNT</v>
      </c>
      <c r="E259">
        <f>'Main - Statewide'!E262</f>
        <v>0</v>
      </c>
      <c r="F259">
        <f>'Main - Statewide'!F262</f>
        <v>347467</v>
      </c>
      <c r="G259">
        <f>'Main - Statewide'!G262</f>
        <v>1</v>
      </c>
      <c r="H259" s="66">
        <f>IFERROR(ROUND('Main - Statewide'!H262,2),"")</f>
        <v>1989920.77</v>
      </c>
      <c r="I259">
        <f>'Main - Statewide'!I262</f>
        <v>0</v>
      </c>
      <c r="J259">
        <f>'Main - Statewide'!J262</f>
        <v>0</v>
      </c>
      <c r="K259">
        <f>'Main - Statewide'!K262</f>
        <v>1175400.72</v>
      </c>
      <c r="L259">
        <f>'Main - Statewide'!L262</f>
        <v>0</v>
      </c>
      <c r="M259">
        <f>'Main - Statewide'!M262</f>
        <v>0</v>
      </c>
      <c r="N259">
        <f>'Main - Statewide'!N262</f>
        <v>0</v>
      </c>
      <c r="O259">
        <f>'Main - Statewide'!O262</f>
        <v>0</v>
      </c>
      <c r="P259">
        <f>'Main - Statewide'!P262</f>
        <v>0</v>
      </c>
      <c r="Q259">
        <f>'Main - Statewide'!Q262</f>
        <v>1175400.72</v>
      </c>
      <c r="R259">
        <f>'Main - Statewide'!R262</f>
        <v>814520.05</v>
      </c>
    </row>
    <row r="260" spans="1:18" x14ac:dyDescent="0.25">
      <c r="A260" t="str">
        <f>'Main - Statewide'!A263</f>
        <v/>
      </c>
      <c r="B260">
        <f>'Main - Statewide'!B263</f>
        <v>0</v>
      </c>
      <c r="C260">
        <f>'Main - Statewide'!C263</f>
        <v>0</v>
      </c>
      <c r="D260" t="str">
        <f>'Main - Statewide'!D263</f>
        <v/>
      </c>
      <c r="E260">
        <f>'Main - Statewide'!E263</f>
        <v>0</v>
      </c>
      <c r="F260">
        <f>'Main - Statewide'!F263</f>
        <v>0</v>
      </c>
      <c r="G260">
        <f>'Main - Statewide'!G263</f>
        <v>0</v>
      </c>
      <c r="H260" s="66">
        <f>IFERROR(ROUND('Main - Statewide'!H263,2),"")</f>
        <v>0</v>
      </c>
      <c r="I260">
        <f>'Main - Statewide'!I263</f>
        <v>0</v>
      </c>
      <c r="J260">
        <f>'Main - Statewide'!J263</f>
        <v>0</v>
      </c>
      <c r="K260" t="str">
        <f>'Main - Statewide'!K263</f>
        <v/>
      </c>
      <c r="L260" t="str">
        <f>'Main - Statewide'!L263</f>
        <v/>
      </c>
      <c r="M260" t="str">
        <f>'Main - Statewide'!M263</f>
        <v/>
      </c>
      <c r="N260" t="str">
        <f>'Main - Statewide'!N263</f>
        <v/>
      </c>
      <c r="O260" t="str">
        <f>'Main - Statewide'!O263</f>
        <v/>
      </c>
      <c r="P260" t="str">
        <f>'Main - Statewide'!P263</f>
        <v/>
      </c>
      <c r="Q260" t="str">
        <f>'Main - Statewide'!Q263</f>
        <v/>
      </c>
      <c r="R260" t="str">
        <f>'Main - Statewide'!R263</f>
        <v/>
      </c>
    </row>
    <row r="261" spans="1:18" x14ac:dyDescent="0.25">
      <c r="A261" t="str">
        <f>'Main - Statewide'!A264</f>
        <v>30</v>
      </c>
      <c r="B261">
        <f>'Main - Statewide'!B264</f>
        <v>1</v>
      </c>
      <c r="C261" t="str">
        <f>'Main - Statewide'!C264</f>
        <v>0000</v>
      </c>
      <c r="D261" t="str">
        <f>'Main - Statewide'!D264</f>
        <v>HANCOCK COUNTY</v>
      </c>
      <c r="E261">
        <f>'Main - Statewide'!E264</f>
        <v>0</v>
      </c>
      <c r="F261">
        <f>'Main - Statewide'!F264</f>
        <v>35625</v>
      </c>
      <c r="G261">
        <f>'Main - Statewide'!G264</f>
        <v>0.44620490981963928</v>
      </c>
      <c r="H261" s="66">
        <f>IFERROR(ROUND('Main - Statewide'!H264,2),"")</f>
        <v>204022.04</v>
      </c>
      <c r="I261">
        <f>'Main - Statewide'!I264</f>
        <v>0</v>
      </c>
      <c r="J261">
        <f>'Main - Statewide'!J264</f>
        <v>0</v>
      </c>
      <c r="K261">
        <f>'Main - Statewide'!K264</f>
        <v>120511.16</v>
      </c>
      <c r="L261">
        <f>'Main - Statewide'!L264</f>
        <v>0</v>
      </c>
      <c r="M261">
        <f>'Main - Statewide'!M264</f>
        <v>0</v>
      </c>
      <c r="N261">
        <f>'Main - Statewide'!N264</f>
        <v>0</v>
      </c>
      <c r="O261">
        <f>'Main - Statewide'!O264</f>
        <v>0</v>
      </c>
      <c r="P261">
        <f>'Main - Statewide'!P264</f>
        <v>0</v>
      </c>
      <c r="Q261">
        <f>'Main - Statewide'!Q264</f>
        <v>120511.16</v>
      </c>
      <c r="R261">
        <f>'Main - Statewide'!R264</f>
        <v>83510.880000000005</v>
      </c>
    </row>
    <row r="262" spans="1:18" x14ac:dyDescent="0.25">
      <c r="A262" t="str">
        <f>'Main - Statewide'!A265</f>
        <v>30</v>
      </c>
      <c r="B262">
        <f>'Main - Statewide'!B265</f>
        <v>3</v>
      </c>
      <c r="C262" t="str">
        <f>'Main - Statewide'!C265</f>
        <v>0762</v>
      </c>
      <c r="D262" t="str">
        <f>'Main - Statewide'!D265</f>
        <v>CUMBERLAND CIVIL TOWN</v>
      </c>
      <c r="E262" t="str">
        <f>'Main - Statewide'!E265</f>
        <v>Y</v>
      </c>
      <c r="F262">
        <f>'Main - Statewide'!F265</f>
        <v>3461</v>
      </c>
      <c r="G262">
        <f>'Main - Statewide'!G265</f>
        <v>4.334919839679359E-2</v>
      </c>
      <c r="H262" s="66">
        <f>IFERROR(ROUND('Main - Statewide'!H265,2),"")</f>
        <v>19820.919999999998</v>
      </c>
      <c r="I262">
        <f>'Main - Statewide'!I265</f>
        <v>0</v>
      </c>
      <c r="J262">
        <f>'Main - Statewide'!J265</f>
        <v>0</v>
      </c>
      <c r="K262">
        <f>'Main - Statewide'!K265</f>
        <v>11707.76</v>
      </c>
      <c r="L262">
        <f>'Main - Statewide'!L265</f>
        <v>0</v>
      </c>
      <c r="M262">
        <f>'Main - Statewide'!M265</f>
        <v>0</v>
      </c>
      <c r="N262">
        <f>'Main - Statewide'!N265</f>
        <v>0</v>
      </c>
      <c r="O262">
        <f>'Main - Statewide'!O265</f>
        <v>0</v>
      </c>
      <c r="P262">
        <f>'Main - Statewide'!P265</f>
        <v>0</v>
      </c>
      <c r="Q262">
        <f>'Main - Statewide'!Q265</f>
        <v>11707.76</v>
      </c>
      <c r="R262">
        <f>'Main - Statewide'!R265</f>
        <v>8113.159999999998</v>
      </c>
    </row>
    <row r="263" spans="1:18" x14ac:dyDescent="0.25">
      <c r="A263" t="str">
        <f>'Main - Statewide'!A266</f>
        <v>30</v>
      </c>
      <c r="B263">
        <f>'Main - Statewide'!B266</f>
        <v>3</v>
      </c>
      <c r="C263" t="str">
        <f>'Main - Statewide'!C266</f>
        <v>0645</v>
      </c>
      <c r="D263" t="str">
        <f>'Main - Statewide'!D266</f>
        <v>FORTVILLE CIVIL TOWN</v>
      </c>
      <c r="E263">
        <f>'Main - Statewide'!E266</f>
        <v>0</v>
      </c>
      <c r="F263">
        <f>'Main - Statewide'!F266</f>
        <v>4784</v>
      </c>
      <c r="G263">
        <f>'Main - Statewide'!G266</f>
        <v>5.9919839679358718E-2</v>
      </c>
      <c r="H263" s="66">
        <f>IFERROR(ROUND('Main - Statewide'!H266,2),"")</f>
        <v>27397.65</v>
      </c>
      <c r="I263">
        <f>'Main - Statewide'!I266</f>
        <v>0</v>
      </c>
      <c r="J263">
        <f>'Main - Statewide'!J266</f>
        <v>0</v>
      </c>
      <c r="K263">
        <f>'Main - Statewide'!K266</f>
        <v>16183.17</v>
      </c>
      <c r="L263">
        <f>'Main - Statewide'!L266</f>
        <v>0</v>
      </c>
      <c r="M263">
        <f>'Main - Statewide'!M266</f>
        <v>0</v>
      </c>
      <c r="N263">
        <f>'Main - Statewide'!N266</f>
        <v>0</v>
      </c>
      <c r="O263">
        <f>'Main - Statewide'!O266</f>
        <v>0</v>
      </c>
      <c r="P263">
        <f>'Main - Statewide'!P266</f>
        <v>0</v>
      </c>
      <c r="Q263">
        <f>'Main - Statewide'!Q266</f>
        <v>16183.17</v>
      </c>
      <c r="R263">
        <f>'Main - Statewide'!R266</f>
        <v>11214.480000000001</v>
      </c>
    </row>
    <row r="264" spans="1:18" x14ac:dyDescent="0.25">
      <c r="A264" t="str">
        <f>'Main - Statewide'!A267</f>
        <v>30</v>
      </c>
      <c r="B264">
        <f>'Main - Statewide'!B267</f>
        <v>3</v>
      </c>
      <c r="C264" t="str">
        <f>'Main - Statewide'!C267</f>
        <v>0400</v>
      </c>
      <c r="D264" t="str">
        <f>'Main - Statewide'!D267</f>
        <v>GREENFIELD CIVIL CITY</v>
      </c>
      <c r="E264">
        <f>'Main - Statewide'!E267</f>
        <v>0</v>
      </c>
      <c r="F264">
        <f>'Main - Statewide'!F267</f>
        <v>23488</v>
      </c>
      <c r="G264">
        <f>'Main - Statewide'!G267</f>
        <v>0.29418837675350701</v>
      </c>
      <c r="H264" s="66">
        <f>IFERROR(ROUND('Main - Statewide'!H267,2),"")</f>
        <v>134514.23999999999</v>
      </c>
      <c r="I264">
        <f>'Main - Statewide'!I267</f>
        <v>0</v>
      </c>
      <c r="J264">
        <f>'Main - Statewide'!J267</f>
        <v>0</v>
      </c>
      <c r="K264">
        <f>'Main - Statewide'!K267</f>
        <v>79454.490000000005</v>
      </c>
      <c r="L264">
        <f>'Main - Statewide'!L267</f>
        <v>0</v>
      </c>
      <c r="M264">
        <f>'Main - Statewide'!M267</f>
        <v>0</v>
      </c>
      <c r="N264">
        <f>'Main - Statewide'!N267</f>
        <v>0</v>
      </c>
      <c r="O264">
        <f>'Main - Statewide'!O267</f>
        <v>0</v>
      </c>
      <c r="P264">
        <f>'Main - Statewide'!P267</f>
        <v>0</v>
      </c>
      <c r="Q264">
        <f>'Main - Statewide'!Q267</f>
        <v>79454.490000000005</v>
      </c>
      <c r="R264">
        <f>'Main - Statewide'!R267</f>
        <v>55059.749999999985</v>
      </c>
    </row>
    <row r="265" spans="1:18" x14ac:dyDescent="0.25">
      <c r="A265" t="str">
        <f>'Main - Statewide'!A268</f>
        <v>30</v>
      </c>
      <c r="B265">
        <f>'Main - Statewide'!B268</f>
        <v>3</v>
      </c>
      <c r="C265" t="str">
        <f>'Main - Statewide'!C268</f>
        <v>0966</v>
      </c>
      <c r="D265" t="str">
        <f>'Main - Statewide'!D268</f>
        <v>MCCORDSVILLE CIVIL TOWN</v>
      </c>
      <c r="E265">
        <f>'Main - Statewide'!E268</f>
        <v>0</v>
      </c>
      <c r="F265">
        <f>'Main - Statewide'!F268</f>
        <v>8503</v>
      </c>
      <c r="G265">
        <f>'Main - Statewide'!G268</f>
        <v>0.10650050100200401</v>
      </c>
      <c r="H265" s="66">
        <f>IFERROR(ROUND('Main - Statewide'!H268,2),"")</f>
        <v>48696.12</v>
      </c>
      <c r="I265">
        <f>'Main - Statewide'!I268</f>
        <v>0</v>
      </c>
      <c r="J265">
        <f>'Main - Statewide'!J268</f>
        <v>0</v>
      </c>
      <c r="K265">
        <f>'Main - Statewide'!K268</f>
        <v>28763.69</v>
      </c>
      <c r="L265">
        <f>'Main - Statewide'!L268</f>
        <v>0</v>
      </c>
      <c r="M265">
        <f>'Main - Statewide'!M268</f>
        <v>0</v>
      </c>
      <c r="N265">
        <f>'Main - Statewide'!N268</f>
        <v>0</v>
      </c>
      <c r="O265">
        <f>'Main - Statewide'!O268</f>
        <v>0</v>
      </c>
      <c r="P265">
        <f>'Main - Statewide'!P268</f>
        <v>0</v>
      </c>
      <c r="Q265">
        <f>'Main - Statewide'!Q268</f>
        <v>28763.69</v>
      </c>
      <c r="R265">
        <f>'Main - Statewide'!R268</f>
        <v>19932.430000000004</v>
      </c>
    </row>
    <row r="266" spans="1:18" x14ac:dyDescent="0.25">
      <c r="A266" t="str">
        <f>'Main - Statewide'!A269</f>
        <v>30</v>
      </c>
      <c r="B266">
        <f>'Main - Statewide'!B269</f>
        <v>3</v>
      </c>
      <c r="C266" t="str">
        <f>'Main - Statewide'!C269</f>
        <v>0646</v>
      </c>
      <c r="D266" t="str">
        <f>'Main - Statewide'!D269</f>
        <v>NEW PALESTINE CIVIL TOWN</v>
      </c>
      <c r="E266">
        <f>'Main - Statewide'!E269</f>
        <v>0</v>
      </c>
      <c r="F266">
        <f>'Main - Statewide'!F269</f>
        <v>2744</v>
      </c>
      <c r="G266">
        <f>'Main - Statewide'!G269</f>
        <v>3.4368737474949902E-2</v>
      </c>
      <c r="H266" s="66">
        <f>IFERROR(ROUND('Main - Statewide'!H269,2),"")</f>
        <v>15714.71</v>
      </c>
      <c r="I266">
        <f>'Main - Statewide'!I269</f>
        <v>0</v>
      </c>
      <c r="J266">
        <f>'Main - Statewide'!J269</f>
        <v>0</v>
      </c>
      <c r="K266">
        <f>'Main - Statewide'!K269</f>
        <v>9282.32</v>
      </c>
      <c r="L266">
        <f>'Main - Statewide'!L269</f>
        <v>0</v>
      </c>
      <c r="M266">
        <f>'Main - Statewide'!M269</f>
        <v>0</v>
      </c>
      <c r="N266">
        <f>'Main - Statewide'!N269</f>
        <v>0</v>
      </c>
      <c r="O266">
        <f>'Main - Statewide'!O269</f>
        <v>0</v>
      </c>
      <c r="P266">
        <f>'Main - Statewide'!P269</f>
        <v>0</v>
      </c>
      <c r="Q266">
        <f>'Main - Statewide'!Q269</f>
        <v>9282.32</v>
      </c>
      <c r="R266">
        <f>'Main - Statewide'!R269</f>
        <v>6432.3899999999994</v>
      </c>
    </row>
    <row r="267" spans="1:18" x14ac:dyDescent="0.25">
      <c r="A267" t="str">
        <f>'Main - Statewide'!A270</f>
        <v>30</v>
      </c>
      <c r="B267">
        <f>'Main - Statewide'!B270</f>
        <v>3</v>
      </c>
      <c r="C267" t="str">
        <f>'Main - Statewide'!C270</f>
        <v>0647</v>
      </c>
      <c r="D267" t="str">
        <f>'Main - Statewide'!D270</f>
        <v>SHIRLEY CIVIL TOWN</v>
      </c>
      <c r="E267" t="str">
        <f>'Main - Statewide'!E270</f>
        <v>Y</v>
      </c>
      <c r="F267">
        <f>'Main - Statewide'!F270</f>
        <v>611</v>
      </c>
      <c r="G267">
        <f>'Main - Statewide'!G270</f>
        <v>7.6528056112224446E-3</v>
      </c>
      <c r="H267" s="66">
        <f>IFERROR(ROUND('Main - Statewide'!H270,2),"")</f>
        <v>3499.16</v>
      </c>
      <c r="I267">
        <f>'Main - Statewide'!I270</f>
        <v>0</v>
      </c>
      <c r="J267">
        <f>'Main - Statewide'!J270</f>
        <v>0</v>
      </c>
      <c r="K267">
        <f>'Main - Statewide'!K270</f>
        <v>2066.87</v>
      </c>
      <c r="L267">
        <f>'Main - Statewide'!L270</f>
        <v>0</v>
      </c>
      <c r="M267">
        <f>'Main - Statewide'!M270</f>
        <v>0</v>
      </c>
      <c r="N267">
        <f>'Main - Statewide'!N270</f>
        <v>0</v>
      </c>
      <c r="O267">
        <f>'Main - Statewide'!O270</f>
        <v>0</v>
      </c>
      <c r="P267">
        <f>'Main - Statewide'!P270</f>
        <v>0</v>
      </c>
      <c r="Q267">
        <f>'Main - Statewide'!Q270</f>
        <v>2066.87</v>
      </c>
      <c r="R267">
        <f>'Main - Statewide'!R270</f>
        <v>1432.29</v>
      </c>
    </row>
    <row r="268" spans="1:18" x14ac:dyDescent="0.25">
      <c r="A268" t="str">
        <f>'Main - Statewide'!A271</f>
        <v>30</v>
      </c>
      <c r="B268">
        <f>'Main - Statewide'!B271</f>
        <v>3</v>
      </c>
      <c r="C268" t="str">
        <f>'Main - Statewide'!C271</f>
        <v>0648</v>
      </c>
      <c r="D268" t="str">
        <f>'Main - Statewide'!D271</f>
        <v>SPRING LAKE CIVIL TOWN</v>
      </c>
      <c r="E268">
        <f>'Main - Statewide'!E271</f>
        <v>0</v>
      </c>
      <c r="F268">
        <f>'Main - Statewide'!F271</f>
        <v>210</v>
      </c>
      <c r="G268">
        <f>'Main - Statewide'!G271</f>
        <v>2.6302605210420842E-3</v>
      </c>
      <c r="H268" s="66">
        <f>IFERROR(ROUND('Main - Statewide'!H271,2),"")</f>
        <v>1202.6600000000001</v>
      </c>
      <c r="I268">
        <f>'Main - Statewide'!I271</f>
        <v>0</v>
      </c>
      <c r="J268">
        <f>'Main - Statewide'!J271</f>
        <v>0</v>
      </c>
      <c r="K268">
        <f>'Main - Statewide'!K271</f>
        <v>710.38</v>
      </c>
      <c r="L268">
        <f>'Main - Statewide'!L271</f>
        <v>0</v>
      </c>
      <c r="M268">
        <f>'Main - Statewide'!M271</f>
        <v>0</v>
      </c>
      <c r="N268">
        <f>'Main - Statewide'!N271</f>
        <v>0</v>
      </c>
      <c r="O268">
        <f>'Main - Statewide'!O271</f>
        <v>0</v>
      </c>
      <c r="P268">
        <f>'Main - Statewide'!P271</f>
        <v>0</v>
      </c>
      <c r="Q268">
        <f>'Main - Statewide'!Q271</f>
        <v>710.38</v>
      </c>
      <c r="R268">
        <f>'Main - Statewide'!R271</f>
        <v>492.28000000000009</v>
      </c>
    </row>
    <row r="269" spans="1:18" x14ac:dyDescent="0.25">
      <c r="A269" t="str">
        <f>'Main - Statewide'!A272</f>
        <v>30</v>
      </c>
      <c r="B269">
        <f>'Main - Statewide'!B272</f>
        <v>3</v>
      </c>
      <c r="C269" t="str">
        <f>'Main - Statewide'!C272</f>
        <v>0649</v>
      </c>
      <c r="D269" t="str">
        <f>'Main - Statewide'!D272</f>
        <v>WILKINSON CIVIL TOWN</v>
      </c>
      <c r="E269">
        <f>'Main - Statewide'!E272</f>
        <v>0</v>
      </c>
      <c r="F269">
        <f>'Main - Statewide'!F272</f>
        <v>414</v>
      </c>
      <c r="G269">
        <f>'Main - Statewide'!G272</f>
        <v>5.1853707414829661E-3</v>
      </c>
      <c r="H269" s="66">
        <f>IFERROR(ROUND('Main - Statewide'!H272,2),"")</f>
        <v>2370.9499999999998</v>
      </c>
      <c r="I269">
        <f>'Main - Statewide'!I272</f>
        <v>0</v>
      </c>
      <c r="J269">
        <f>'Main - Statewide'!J272</f>
        <v>0</v>
      </c>
      <c r="K269">
        <f>'Main - Statewide'!K272</f>
        <v>1400.47</v>
      </c>
      <c r="L269">
        <f>'Main - Statewide'!L272</f>
        <v>0</v>
      </c>
      <c r="M269">
        <f>'Main - Statewide'!M272</f>
        <v>0</v>
      </c>
      <c r="N269">
        <f>'Main - Statewide'!N272</f>
        <v>0</v>
      </c>
      <c r="O269">
        <f>'Main - Statewide'!O272</f>
        <v>0</v>
      </c>
      <c r="P269">
        <f>'Main - Statewide'!P272</f>
        <v>0</v>
      </c>
      <c r="Q269">
        <f>'Main - Statewide'!Q272</f>
        <v>1400.47</v>
      </c>
      <c r="R269">
        <f>'Main - Statewide'!R272</f>
        <v>970.47999999999979</v>
      </c>
    </row>
    <row r="270" spans="1:18" x14ac:dyDescent="0.25">
      <c r="A270">
        <f>'Main - Statewide'!A273</f>
        <v>0</v>
      </c>
      <c r="B270">
        <f>'Main - Statewide'!B273</f>
        <v>0</v>
      </c>
      <c r="C270">
        <f>'Main - Statewide'!C273</f>
        <v>0</v>
      </c>
      <c r="D270" t="str">
        <f>'Main - Statewide'!D273</f>
        <v>COUNTY DISTRIBUTION AMOUNT</v>
      </c>
      <c r="E270">
        <f>'Main - Statewide'!E273</f>
        <v>0</v>
      </c>
      <c r="F270">
        <f>'Main - Statewide'!F273</f>
        <v>79840</v>
      </c>
      <c r="G270">
        <f>'Main - Statewide'!G273</f>
        <v>1.0000000000000002</v>
      </c>
      <c r="H270" s="66">
        <f>IFERROR(ROUND('Main - Statewide'!H273,2),"")</f>
        <v>457238.45</v>
      </c>
      <c r="I270">
        <f>'Main - Statewide'!I273</f>
        <v>0</v>
      </c>
      <c r="J270">
        <f>'Main - Statewide'!J273</f>
        <v>0</v>
      </c>
      <c r="K270">
        <f>'Main - Statewide'!K273</f>
        <v>270080.3</v>
      </c>
      <c r="L270">
        <f>'Main - Statewide'!L273</f>
        <v>0</v>
      </c>
      <c r="M270">
        <f>'Main - Statewide'!M273</f>
        <v>0</v>
      </c>
      <c r="N270">
        <f>'Main - Statewide'!N273</f>
        <v>0</v>
      </c>
      <c r="O270">
        <f>'Main - Statewide'!O273</f>
        <v>0</v>
      </c>
      <c r="P270">
        <f>'Main - Statewide'!P273</f>
        <v>0</v>
      </c>
      <c r="Q270">
        <f>'Main - Statewide'!Q273</f>
        <v>270080.3</v>
      </c>
      <c r="R270">
        <f>'Main - Statewide'!R273</f>
        <v>187158.14999999997</v>
      </c>
    </row>
    <row r="271" spans="1:18" x14ac:dyDescent="0.25">
      <c r="A271" t="str">
        <f>'Main - Statewide'!A274</f>
        <v/>
      </c>
      <c r="B271">
        <f>'Main - Statewide'!B274</f>
        <v>0</v>
      </c>
      <c r="C271">
        <f>'Main - Statewide'!C274</f>
        <v>0</v>
      </c>
      <c r="D271" t="str">
        <f>'Main - Statewide'!D274</f>
        <v/>
      </c>
      <c r="E271">
        <f>'Main - Statewide'!E274</f>
        <v>0</v>
      </c>
      <c r="F271">
        <f>'Main - Statewide'!F274</f>
        <v>0</v>
      </c>
      <c r="G271">
        <f>'Main - Statewide'!G274</f>
        <v>0</v>
      </c>
      <c r="H271" s="66">
        <f>IFERROR(ROUND('Main - Statewide'!H274,2),"")</f>
        <v>0</v>
      </c>
      <c r="I271">
        <f>'Main - Statewide'!I274</f>
        <v>0</v>
      </c>
      <c r="J271">
        <f>'Main - Statewide'!J274</f>
        <v>0</v>
      </c>
      <c r="K271" t="str">
        <f>'Main - Statewide'!K274</f>
        <v/>
      </c>
      <c r="L271" t="str">
        <f>'Main - Statewide'!L274</f>
        <v/>
      </c>
      <c r="M271" t="str">
        <f>'Main - Statewide'!M274</f>
        <v/>
      </c>
      <c r="N271" t="str">
        <f>'Main - Statewide'!N274</f>
        <v/>
      </c>
      <c r="O271" t="str">
        <f>'Main - Statewide'!O274</f>
        <v/>
      </c>
      <c r="P271" t="str">
        <f>'Main - Statewide'!P274</f>
        <v/>
      </c>
      <c r="Q271" t="str">
        <f>'Main - Statewide'!Q274</f>
        <v/>
      </c>
      <c r="R271" t="str">
        <f>'Main - Statewide'!R274</f>
        <v/>
      </c>
    </row>
    <row r="272" spans="1:18" x14ac:dyDescent="0.25">
      <c r="A272" t="str">
        <f>'Main - Statewide'!A275</f>
        <v>32</v>
      </c>
      <c r="B272">
        <f>'Main - Statewide'!B275</f>
        <v>1</v>
      </c>
      <c r="C272" t="str">
        <f>'Main - Statewide'!C275</f>
        <v>0000</v>
      </c>
      <c r="D272" t="str">
        <f>'Main - Statewide'!D275</f>
        <v>HENDRICKS COUNTY</v>
      </c>
      <c r="E272">
        <f>'Main - Statewide'!E275</f>
        <v>0</v>
      </c>
      <c r="F272">
        <f>'Main - Statewide'!F275</f>
        <v>72336</v>
      </c>
      <c r="G272">
        <f>'Main - Statewide'!G275</f>
        <v>0.41384992104721147</v>
      </c>
      <c r="H272" s="66">
        <f>IFERROR(ROUND('Main - Statewide'!H275,2),"")</f>
        <v>414263.54</v>
      </c>
      <c r="I272">
        <f>'Main - Statewide'!I275</f>
        <v>0</v>
      </c>
      <c r="J272">
        <f>'Main - Statewide'!J275</f>
        <v>0</v>
      </c>
      <c r="K272">
        <f>'Main - Statewide'!K275</f>
        <v>244696</v>
      </c>
      <c r="L272">
        <f>'Main - Statewide'!L275</f>
        <v>0</v>
      </c>
      <c r="M272">
        <f>'Main - Statewide'!M275</f>
        <v>0</v>
      </c>
      <c r="N272">
        <f>'Main - Statewide'!N275</f>
        <v>0</v>
      </c>
      <c r="O272">
        <f>'Main - Statewide'!O275</f>
        <v>0</v>
      </c>
      <c r="P272">
        <f>'Main - Statewide'!P275</f>
        <v>0</v>
      </c>
      <c r="Q272">
        <f>'Main - Statewide'!Q275</f>
        <v>244696</v>
      </c>
      <c r="R272">
        <f>'Main - Statewide'!R275</f>
        <v>169567.53999999998</v>
      </c>
    </row>
    <row r="273" spans="1:18" x14ac:dyDescent="0.25">
      <c r="A273" t="str">
        <f>'Main - Statewide'!A276</f>
        <v>32</v>
      </c>
      <c r="B273">
        <f>'Main - Statewide'!B276</f>
        <v>3</v>
      </c>
      <c r="C273" t="str">
        <f>'Main - Statewide'!C276</f>
        <v>0659</v>
      </c>
      <c r="D273" t="str">
        <f>'Main - Statewide'!D276</f>
        <v>AMO CIVIL TOWN</v>
      </c>
      <c r="E273">
        <f>'Main - Statewide'!E276</f>
        <v>0</v>
      </c>
      <c r="F273">
        <f>'Main - Statewide'!F276</f>
        <v>408</v>
      </c>
      <c r="G273">
        <f>'Main - Statewide'!G276</f>
        <v>2.3342563562715976E-3</v>
      </c>
      <c r="H273" s="66">
        <f>IFERROR(ROUND('Main - Statewide'!H276,2),"")</f>
        <v>2336.59</v>
      </c>
      <c r="I273">
        <f>'Main - Statewide'!I276</f>
        <v>0</v>
      </c>
      <c r="J273">
        <f>'Main - Statewide'!J276</f>
        <v>0</v>
      </c>
      <c r="K273">
        <f>'Main - Statewide'!K276</f>
        <v>1380.17</v>
      </c>
      <c r="L273">
        <f>'Main - Statewide'!L276</f>
        <v>0</v>
      </c>
      <c r="M273">
        <f>'Main - Statewide'!M276</f>
        <v>0</v>
      </c>
      <c r="N273">
        <f>'Main - Statewide'!N276</f>
        <v>0</v>
      </c>
      <c r="O273">
        <f>'Main - Statewide'!O276</f>
        <v>0</v>
      </c>
      <c r="P273">
        <f>'Main - Statewide'!P276</f>
        <v>0</v>
      </c>
      <c r="Q273">
        <f>'Main - Statewide'!Q276</f>
        <v>1380.17</v>
      </c>
      <c r="R273">
        <f>'Main - Statewide'!R276</f>
        <v>956.42000000000007</v>
      </c>
    </row>
    <row r="274" spans="1:18" x14ac:dyDescent="0.25">
      <c r="A274" t="str">
        <f>'Main - Statewide'!A277</f>
        <v>32</v>
      </c>
      <c r="B274">
        <f>'Main - Statewide'!B277</f>
        <v>3</v>
      </c>
      <c r="C274" t="str">
        <f>'Main - Statewide'!C277</f>
        <v>0969</v>
      </c>
      <c r="D274" t="str">
        <f>'Main - Statewide'!D277</f>
        <v>AVON CIVIL TOWN</v>
      </c>
      <c r="E274">
        <f>'Main - Statewide'!E277</f>
        <v>0</v>
      </c>
      <c r="F274">
        <f>'Main - Statewide'!F277</f>
        <v>21474</v>
      </c>
      <c r="G274">
        <f>'Main - Statewide'!G277</f>
        <v>0.12285740439847129</v>
      </c>
      <c r="H274" s="66">
        <f>IFERROR(ROUND('Main - Statewide'!H277,2),"")</f>
        <v>122980.19</v>
      </c>
      <c r="I274">
        <f>'Main - Statewide'!I277</f>
        <v>0</v>
      </c>
      <c r="J274">
        <f>'Main - Statewide'!J277</f>
        <v>0</v>
      </c>
      <c r="K274">
        <f>'Main - Statewide'!K277</f>
        <v>72641.59</v>
      </c>
      <c r="L274">
        <f>'Main - Statewide'!L277</f>
        <v>0</v>
      </c>
      <c r="M274">
        <f>'Main - Statewide'!M277</f>
        <v>0</v>
      </c>
      <c r="N274">
        <f>'Main - Statewide'!N277</f>
        <v>0</v>
      </c>
      <c r="O274">
        <f>'Main - Statewide'!O277</f>
        <v>0</v>
      </c>
      <c r="P274">
        <f>'Main - Statewide'!P277</f>
        <v>0</v>
      </c>
      <c r="Q274">
        <f>'Main - Statewide'!Q277</f>
        <v>72641.59</v>
      </c>
      <c r="R274">
        <f>'Main - Statewide'!R277</f>
        <v>50338.600000000006</v>
      </c>
    </row>
    <row r="275" spans="1:18" x14ac:dyDescent="0.25">
      <c r="A275" t="str">
        <f>'Main - Statewide'!A278</f>
        <v>32</v>
      </c>
      <c r="B275">
        <f>'Main - Statewide'!B278</f>
        <v>3</v>
      </c>
      <c r="C275" t="str">
        <f>'Main - Statewide'!C278</f>
        <v>0502</v>
      </c>
      <c r="D275" t="str">
        <f>'Main - Statewide'!D278</f>
        <v>BROWNSBURG CIVIL TOWN</v>
      </c>
      <c r="E275">
        <f>'Main - Statewide'!E278</f>
        <v>0</v>
      </c>
      <c r="F275">
        <f>'Main - Statewide'!F278</f>
        <v>28973</v>
      </c>
      <c r="G275">
        <f>'Main - Statewide'!G278</f>
        <v>0.16576080737808088</v>
      </c>
      <c r="H275" s="66">
        <f>IFERROR(ROUND('Main - Statewide'!H278,2),"")</f>
        <v>165926.47</v>
      </c>
      <c r="I275">
        <f>'Main - Statewide'!I278</f>
        <v>0</v>
      </c>
      <c r="J275">
        <f>'Main - Statewide'!J278</f>
        <v>0</v>
      </c>
      <c r="K275">
        <f>'Main - Statewide'!K278</f>
        <v>98008.98</v>
      </c>
      <c r="L275">
        <f>'Main - Statewide'!L278</f>
        <v>0</v>
      </c>
      <c r="M275">
        <f>'Main - Statewide'!M278</f>
        <v>0</v>
      </c>
      <c r="N275">
        <f>'Main - Statewide'!N278</f>
        <v>0</v>
      </c>
      <c r="O275">
        <f>'Main - Statewide'!O278</f>
        <v>0</v>
      </c>
      <c r="P275">
        <f>'Main - Statewide'!P278</f>
        <v>0</v>
      </c>
      <c r="Q275">
        <f>'Main - Statewide'!Q278</f>
        <v>98008.98</v>
      </c>
      <c r="R275">
        <f>'Main - Statewide'!R278</f>
        <v>67917.490000000005</v>
      </c>
    </row>
    <row r="276" spans="1:18" x14ac:dyDescent="0.25">
      <c r="A276" t="str">
        <f>'Main - Statewide'!A279</f>
        <v>32</v>
      </c>
      <c r="B276">
        <f>'Main - Statewide'!B279</f>
        <v>3</v>
      </c>
      <c r="C276" t="str">
        <f>'Main - Statewide'!C279</f>
        <v>0660</v>
      </c>
      <c r="D276" t="str">
        <f>'Main - Statewide'!D279</f>
        <v>CLAYTON CIVIL TOWN</v>
      </c>
      <c r="E276">
        <f>'Main - Statewide'!E279</f>
        <v>0</v>
      </c>
      <c r="F276">
        <f>'Main - Statewide'!F279</f>
        <v>908</v>
      </c>
      <c r="G276">
        <f>'Main - Statewide'!G279</f>
        <v>5.1948646360162028E-3</v>
      </c>
      <c r="H276" s="66">
        <f>IFERROR(ROUND('Main - Statewide'!H279,2),"")</f>
        <v>5200.0600000000004</v>
      </c>
      <c r="I276">
        <f>'Main - Statewide'!I279</f>
        <v>0</v>
      </c>
      <c r="J276">
        <f>'Main - Statewide'!J279</f>
        <v>0</v>
      </c>
      <c r="K276">
        <f>'Main - Statewide'!K279</f>
        <v>3071.55</v>
      </c>
      <c r="L276">
        <f>'Main - Statewide'!L279</f>
        <v>0</v>
      </c>
      <c r="M276">
        <f>'Main - Statewide'!M279</f>
        <v>0</v>
      </c>
      <c r="N276">
        <f>'Main - Statewide'!N279</f>
        <v>0</v>
      </c>
      <c r="O276">
        <f>'Main - Statewide'!O279</f>
        <v>0</v>
      </c>
      <c r="P276">
        <f>'Main - Statewide'!P279</f>
        <v>0</v>
      </c>
      <c r="Q276">
        <f>'Main - Statewide'!Q279</f>
        <v>3071.55</v>
      </c>
      <c r="R276">
        <f>'Main - Statewide'!R279</f>
        <v>2128.5100000000002</v>
      </c>
    </row>
    <row r="277" spans="1:18" x14ac:dyDescent="0.25">
      <c r="A277" t="str">
        <f>'Main - Statewide'!A280</f>
        <v>32</v>
      </c>
      <c r="B277">
        <f>'Main - Statewide'!B280</f>
        <v>3</v>
      </c>
      <c r="C277" t="str">
        <f>'Main - Statewide'!C280</f>
        <v>0661</v>
      </c>
      <c r="D277" t="str">
        <f>'Main - Statewide'!D280</f>
        <v>COATSVILLE CIVIL TOWN</v>
      </c>
      <c r="E277">
        <f>'Main - Statewide'!E280</f>
        <v>0</v>
      </c>
      <c r="F277">
        <f>'Main - Statewide'!F280</f>
        <v>555</v>
      </c>
      <c r="G277">
        <f>'Main - Statewide'!G280</f>
        <v>3.1752751905165114E-3</v>
      </c>
      <c r="H277" s="66">
        <f>IFERROR(ROUND('Main - Statewide'!H280,2),"")</f>
        <v>3178.45</v>
      </c>
      <c r="I277">
        <f>'Main - Statewide'!I280</f>
        <v>0</v>
      </c>
      <c r="J277">
        <f>'Main - Statewide'!J280</f>
        <v>0</v>
      </c>
      <c r="K277">
        <f>'Main - Statewide'!K280</f>
        <v>1877.44</v>
      </c>
      <c r="L277">
        <f>'Main - Statewide'!L280</f>
        <v>0</v>
      </c>
      <c r="M277">
        <f>'Main - Statewide'!M280</f>
        <v>0</v>
      </c>
      <c r="N277">
        <f>'Main - Statewide'!N280</f>
        <v>0</v>
      </c>
      <c r="O277">
        <f>'Main - Statewide'!O280</f>
        <v>0</v>
      </c>
      <c r="P277">
        <f>'Main - Statewide'!P280</f>
        <v>0</v>
      </c>
      <c r="Q277">
        <f>'Main - Statewide'!Q280</f>
        <v>1877.44</v>
      </c>
      <c r="R277">
        <f>'Main - Statewide'!R280</f>
        <v>1301.0099999999998</v>
      </c>
    </row>
    <row r="278" spans="1:18" x14ac:dyDescent="0.25">
      <c r="A278" t="str">
        <f>'Main - Statewide'!A281</f>
        <v>32</v>
      </c>
      <c r="B278">
        <f>'Main - Statewide'!B281</f>
        <v>3</v>
      </c>
      <c r="C278" t="str">
        <f>'Main - Statewide'!C281</f>
        <v>0662</v>
      </c>
      <c r="D278" t="str">
        <f>'Main - Statewide'!D281</f>
        <v>DANVILLE CIVIL TOWN</v>
      </c>
      <c r="E278">
        <f>'Main - Statewide'!E281</f>
        <v>0</v>
      </c>
      <c r="F278">
        <f>'Main - Statewide'!F281</f>
        <v>10559</v>
      </c>
      <c r="G278">
        <f>'Main - Statewide'!G281</f>
        <v>6.0410325651646564E-2</v>
      </c>
      <c r="H278" s="66">
        <f>IFERROR(ROUND('Main - Statewide'!H281,2),"")</f>
        <v>60470.7</v>
      </c>
      <c r="I278">
        <f>'Main - Statewide'!I281</f>
        <v>0</v>
      </c>
      <c r="J278">
        <f>'Main - Statewide'!J281</f>
        <v>0</v>
      </c>
      <c r="K278">
        <f>'Main - Statewide'!K281</f>
        <v>35718.660000000003</v>
      </c>
      <c r="L278">
        <f>'Main - Statewide'!L281</f>
        <v>0</v>
      </c>
      <c r="M278">
        <f>'Main - Statewide'!M281</f>
        <v>0</v>
      </c>
      <c r="N278">
        <f>'Main - Statewide'!N281</f>
        <v>0</v>
      </c>
      <c r="O278">
        <f>'Main - Statewide'!O281</f>
        <v>0</v>
      </c>
      <c r="P278">
        <f>'Main - Statewide'!P281</f>
        <v>0</v>
      </c>
      <c r="Q278">
        <f>'Main - Statewide'!Q281</f>
        <v>35718.660000000003</v>
      </c>
      <c r="R278">
        <f>'Main - Statewide'!R281</f>
        <v>24752.039999999994</v>
      </c>
    </row>
    <row r="279" spans="1:18" x14ac:dyDescent="0.25">
      <c r="A279" t="str">
        <f>'Main - Statewide'!A282</f>
        <v>32</v>
      </c>
      <c r="B279">
        <f>'Main - Statewide'!B282</f>
        <v>3</v>
      </c>
      <c r="C279" t="str">
        <f>'Main - Statewide'!C282</f>
        <v>0537</v>
      </c>
      <c r="D279" t="str">
        <f>'Main - Statewide'!D282</f>
        <v>JAMESTOWN CIVIL TOWN</v>
      </c>
      <c r="E279" t="str">
        <f>'Main - Statewide'!E282</f>
        <v>Y</v>
      </c>
      <c r="F279">
        <f>'Main - Statewide'!F282</f>
        <v>24</v>
      </c>
      <c r="G279">
        <f>'Main - Statewide'!G282</f>
        <v>1.3730919742774102E-4</v>
      </c>
      <c r="H279" s="66">
        <f>IFERROR(ROUND('Main - Statewide'!H282,2),"")</f>
        <v>137.44999999999999</v>
      </c>
      <c r="I279">
        <f>'Main - Statewide'!I282</f>
        <v>0</v>
      </c>
      <c r="J279">
        <f>'Main - Statewide'!J282</f>
        <v>0</v>
      </c>
      <c r="K279">
        <f>'Main - Statewide'!K282</f>
        <v>81.19</v>
      </c>
      <c r="L279">
        <f>'Main - Statewide'!L282</f>
        <v>0</v>
      </c>
      <c r="M279">
        <f>'Main - Statewide'!M282</f>
        <v>0</v>
      </c>
      <c r="N279">
        <f>'Main - Statewide'!N282</f>
        <v>0</v>
      </c>
      <c r="O279">
        <f>'Main - Statewide'!O282</f>
        <v>0</v>
      </c>
      <c r="P279">
        <f>'Main - Statewide'!P282</f>
        <v>0</v>
      </c>
      <c r="Q279">
        <f>'Main - Statewide'!Q282</f>
        <v>81.19</v>
      </c>
      <c r="R279">
        <f>'Main - Statewide'!R282</f>
        <v>56.259999999999991</v>
      </c>
    </row>
    <row r="280" spans="1:18" x14ac:dyDescent="0.25">
      <c r="A280" t="str">
        <f>'Main - Statewide'!A283</f>
        <v>32</v>
      </c>
      <c r="B280">
        <f>'Main - Statewide'!B283</f>
        <v>3</v>
      </c>
      <c r="C280" t="str">
        <f>'Main - Statewide'!C283</f>
        <v>0663</v>
      </c>
      <c r="D280" t="str">
        <f>'Main - Statewide'!D283</f>
        <v>LIZTON CIVIL TOWN</v>
      </c>
      <c r="E280">
        <f>'Main - Statewide'!E283</f>
        <v>0</v>
      </c>
      <c r="F280">
        <f>'Main - Statewide'!F283</f>
        <v>511</v>
      </c>
      <c r="G280">
        <f>'Main - Statewide'!G283</f>
        <v>2.9235416618989861E-3</v>
      </c>
      <c r="H280" s="66">
        <f>IFERROR(ROUND('Main - Statewide'!H283,2),"")</f>
        <v>2926.46</v>
      </c>
      <c r="I280">
        <f>'Main - Statewide'!I283</f>
        <v>0</v>
      </c>
      <c r="J280">
        <f>'Main - Statewide'!J283</f>
        <v>0</v>
      </c>
      <c r="K280">
        <f>'Main - Statewide'!K283</f>
        <v>1728.6</v>
      </c>
      <c r="L280">
        <f>'Main - Statewide'!L283</f>
        <v>0</v>
      </c>
      <c r="M280">
        <f>'Main - Statewide'!M283</f>
        <v>0</v>
      </c>
      <c r="N280">
        <f>'Main - Statewide'!N283</f>
        <v>0</v>
      </c>
      <c r="O280">
        <f>'Main - Statewide'!O283</f>
        <v>0</v>
      </c>
      <c r="P280">
        <f>'Main - Statewide'!P283</f>
        <v>0</v>
      </c>
      <c r="Q280">
        <f>'Main - Statewide'!Q283</f>
        <v>1728.6</v>
      </c>
      <c r="R280">
        <f>'Main - Statewide'!R283</f>
        <v>1197.8600000000001</v>
      </c>
    </row>
    <row r="281" spans="1:18" x14ac:dyDescent="0.25">
      <c r="A281" t="str">
        <f>'Main - Statewide'!A284</f>
        <v>32</v>
      </c>
      <c r="B281">
        <f>'Main - Statewide'!B284</f>
        <v>3</v>
      </c>
      <c r="C281" t="str">
        <f>'Main - Statewide'!C284</f>
        <v>0664</v>
      </c>
      <c r="D281" t="str">
        <f>'Main - Statewide'!D284</f>
        <v>NORTH SALEM CIVIL TOWN</v>
      </c>
      <c r="E281">
        <f>'Main - Statewide'!E284</f>
        <v>0</v>
      </c>
      <c r="F281">
        <f>'Main - Statewide'!F284</f>
        <v>464</v>
      </c>
      <c r="G281">
        <f>'Main - Statewide'!G284</f>
        <v>2.6546444836029934E-3</v>
      </c>
      <c r="H281" s="66">
        <f>IFERROR(ROUND('Main - Statewide'!H284,2),"")</f>
        <v>2657.3</v>
      </c>
      <c r="I281">
        <f>'Main - Statewide'!I284</f>
        <v>0</v>
      </c>
      <c r="J281">
        <f>'Main - Statewide'!J284</f>
        <v>0</v>
      </c>
      <c r="K281">
        <f>'Main - Statewide'!K284</f>
        <v>1569.6</v>
      </c>
      <c r="L281">
        <f>'Main - Statewide'!L284</f>
        <v>0</v>
      </c>
      <c r="M281">
        <f>'Main - Statewide'!M284</f>
        <v>0</v>
      </c>
      <c r="N281">
        <f>'Main - Statewide'!N284</f>
        <v>0</v>
      </c>
      <c r="O281">
        <f>'Main - Statewide'!O284</f>
        <v>0</v>
      </c>
      <c r="P281">
        <f>'Main - Statewide'!P284</f>
        <v>0</v>
      </c>
      <c r="Q281">
        <f>'Main - Statewide'!Q284</f>
        <v>1569.6</v>
      </c>
      <c r="R281">
        <f>'Main - Statewide'!R284</f>
        <v>1087.7000000000003</v>
      </c>
    </row>
    <row r="282" spans="1:18" x14ac:dyDescent="0.25">
      <c r="A282" t="str">
        <f>'Main - Statewide'!A285</f>
        <v>32</v>
      </c>
      <c r="B282">
        <f>'Main - Statewide'!B285</f>
        <v>3</v>
      </c>
      <c r="C282" t="str">
        <f>'Main - Statewide'!C285</f>
        <v>0665</v>
      </c>
      <c r="D282" t="str">
        <f>'Main - Statewide'!D285</f>
        <v>PITTSBORO CIVIL TOWN</v>
      </c>
      <c r="E282">
        <f>'Main - Statewide'!E285</f>
        <v>0</v>
      </c>
      <c r="F282">
        <f>'Main - Statewide'!F285</f>
        <v>3682</v>
      </c>
      <c r="G282">
        <f>'Main - Statewide'!G285</f>
        <v>2.1065519372039269E-2</v>
      </c>
      <c r="H282" s="66">
        <f>IFERROR(ROUND('Main - Statewide'!H285,2),"")</f>
        <v>21086.57</v>
      </c>
      <c r="I282">
        <f>'Main - Statewide'!I285</f>
        <v>0</v>
      </c>
      <c r="J282">
        <f>'Main - Statewide'!J285</f>
        <v>0</v>
      </c>
      <c r="K282">
        <f>'Main - Statewide'!K285</f>
        <v>12455.36</v>
      </c>
      <c r="L282">
        <f>'Main - Statewide'!L285</f>
        <v>0</v>
      </c>
      <c r="M282">
        <f>'Main - Statewide'!M285</f>
        <v>0</v>
      </c>
      <c r="N282">
        <f>'Main - Statewide'!N285</f>
        <v>0</v>
      </c>
      <c r="O282">
        <f>'Main - Statewide'!O285</f>
        <v>0</v>
      </c>
      <c r="P282">
        <f>'Main - Statewide'!P285</f>
        <v>0</v>
      </c>
      <c r="Q282">
        <f>'Main - Statewide'!Q285</f>
        <v>12455.36</v>
      </c>
      <c r="R282">
        <f>'Main - Statewide'!R285</f>
        <v>8631.2099999999991</v>
      </c>
    </row>
    <row r="283" spans="1:18" x14ac:dyDescent="0.25">
      <c r="A283" t="str">
        <f>'Main - Statewide'!A286</f>
        <v>32</v>
      </c>
      <c r="B283">
        <f>'Main - Statewide'!B286</f>
        <v>3</v>
      </c>
      <c r="C283" t="str">
        <f>'Main - Statewide'!C286</f>
        <v>0503</v>
      </c>
      <c r="D283" t="str">
        <f>'Main - Statewide'!D286</f>
        <v>PLAINFIELD CIVIL TOWN</v>
      </c>
      <c r="E283">
        <f>'Main - Statewide'!E286</f>
        <v>0</v>
      </c>
      <c r="F283">
        <f>'Main - Statewide'!F286</f>
        <v>34625</v>
      </c>
      <c r="G283">
        <f>'Main - Statewide'!G286</f>
        <v>0.19809712337231389</v>
      </c>
      <c r="H283" s="66">
        <f>IFERROR(ROUND('Main - Statewide'!H286,2),"")</f>
        <v>198295.11</v>
      </c>
      <c r="I283">
        <f>'Main - Statewide'!I286</f>
        <v>0</v>
      </c>
      <c r="J283">
        <f>'Main - Statewide'!J286</f>
        <v>0</v>
      </c>
      <c r="K283">
        <f>'Main - Statewide'!K286</f>
        <v>117128.39</v>
      </c>
      <c r="L283">
        <f>'Main - Statewide'!L286</f>
        <v>0</v>
      </c>
      <c r="M283">
        <f>'Main - Statewide'!M286</f>
        <v>0</v>
      </c>
      <c r="N283">
        <f>'Main - Statewide'!N286</f>
        <v>0</v>
      </c>
      <c r="O283">
        <f>'Main - Statewide'!O286</f>
        <v>0</v>
      </c>
      <c r="P283">
        <f>'Main - Statewide'!P286</f>
        <v>0</v>
      </c>
      <c r="Q283">
        <f>'Main - Statewide'!Q286</f>
        <v>117128.39</v>
      </c>
      <c r="R283">
        <f>'Main - Statewide'!R286</f>
        <v>81166.719999999987</v>
      </c>
    </row>
    <row r="284" spans="1:18" x14ac:dyDescent="0.25">
      <c r="A284" t="str">
        <f>'Main - Statewide'!A287</f>
        <v>32</v>
      </c>
      <c r="B284">
        <f>'Main - Statewide'!B287</f>
        <v>3</v>
      </c>
      <c r="C284" t="str">
        <f>'Main - Statewide'!C287</f>
        <v>0666</v>
      </c>
      <c r="D284" t="str">
        <f>'Main - Statewide'!D287</f>
        <v>STILESVILLE CIVIL TOWN</v>
      </c>
      <c r="E284">
        <f>'Main - Statewide'!E287</f>
        <v>0</v>
      </c>
      <c r="F284">
        <f>'Main - Statewide'!F287</f>
        <v>269</v>
      </c>
      <c r="G284">
        <f>'Main - Statewide'!G287</f>
        <v>1.5390072545025974E-3</v>
      </c>
      <c r="H284" s="66">
        <f>IFERROR(ROUND('Main - Statewide'!H287,2),"")</f>
        <v>1540.55</v>
      </c>
      <c r="I284">
        <f>'Main - Statewide'!I287</f>
        <v>0</v>
      </c>
      <c r="J284">
        <f>'Main - Statewide'!J287</f>
        <v>0</v>
      </c>
      <c r="K284">
        <f>'Main - Statewide'!K287</f>
        <v>909.96</v>
      </c>
      <c r="L284">
        <f>'Main - Statewide'!L287</f>
        <v>0</v>
      </c>
      <c r="M284">
        <f>'Main - Statewide'!M287</f>
        <v>0</v>
      </c>
      <c r="N284">
        <f>'Main - Statewide'!N287</f>
        <v>0</v>
      </c>
      <c r="O284">
        <f>'Main - Statewide'!O287</f>
        <v>0</v>
      </c>
      <c r="P284">
        <f>'Main - Statewide'!P287</f>
        <v>0</v>
      </c>
      <c r="Q284">
        <f>'Main - Statewide'!Q287</f>
        <v>909.96</v>
      </c>
      <c r="R284">
        <f>'Main - Statewide'!R287</f>
        <v>630.58999999999992</v>
      </c>
    </row>
    <row r="285" spans="1:18" x14ac:dyDescent="0.25">
      <c r="A285">
        <f>'Main - Statewide'!A288</f>
        <v>0</v>
      </c>
      <c r="B285">
        <f>'Main - Statewide'!B288</f>
        <v>0</v>
      </c>
      <c r="C285">
        <f>'Main - Statewide'!C288</f>
        <v>0</v>
      </c>
      <c r="D285" t="str">
        <f>'Main - Statewide'!D288</f>
        <v>COUNTY DISTRIBUTION AMOUNT</v>
      </c>
      <c r="E285">
        <f>'Main - Statewide'!E288</f>
        <v>0</v>
      </c>
      <c r="F285">
        <f>'Main - Statewide'!F288</f>
        <v>174788</v>
      </c>
      <c r="G285">
        <f>'Main - Statewide'!G288</f>
        <v>1</v>
      </c>
      <c r="H285" s="66">
        <f>IFERROR(ROUND('Main - Statewide'!H288,2),"")</f>
        <v>1000999.44</v>
      </c>
      <c r="I285">
        <f>'Main - Statewide'!I288</f>
        <v>0</v>
      </c>
      <c r="J285">
        <f>'Main - Statewide'!J288</f>
        <v>0</v>
      </c>
      <c r="K285">
        <f>'Main - Statewide'!K288</f>
        <v>591267.49</v>
      </c>
      <c r="L285">
        <f>'Main - Statewide'!L288</f>
        <v>0</v>
      </c>
      <c r="M285">
        <f>'Main - Statewide'!M288</f>
        <v>0</v>
      </c>
      <c r="N285">
        <f>'Main - Statewide'!N288</f>
        <v>0</v>
      </c>
      <c r="O285">
        <f>'Main - Statewide'!O288</f>
        <v>0</v>
      </c>
      <c r="P285">
        <f>'Main - Statewide'!P288</f>
        <v>0</v>
      </c>
      <c r="Q285">
        <f>'Main - Statewide'!Q288</f>
        <v>591267.49</v>
      </c>
      <c r="R285">
        <f>'Main - Statewide'!R288</f>
        <v>409731.94999999995</v>
      </c>
    </row>
    <row r="286" spans="1:18" x14ac:dyDescent="0.25">
      <c r="A286" t="str">
        <f>'Main - Statewide'!A289</f>
        <v/>
      </c>
      <c r="B286">
        <f>'Main - Statewide'!B289</f>
        <v>0</v>
      </c>
      <c r="C286">
        <f>'Main - Statewide'!C289</f>
        <v>0</v>
      </c>
      <c r="D286" t="str">
        <f>'Main - Statewide'!D289</f>
        <v/>
      </c>
      <c r="E286">
        <f>'Main - Statewide'!E289</f>
        <v>0</v>
      </c>
      <c r="F286">
        <f>'Main - Statewide'!F289</f>
        <v>0</v>
      </c>
      <c r="G286">
        <f>'Main - Statewide'!G289</f>
        <v>0</v>
      </c>
      <c r="H286" s="66">
        <f>IFERROR(ROUND('Main - Statewide'!H289,2),"")</f>
        <v>0</v>
      </c>
      <c r="I286">
        <f>'Main - Statewide'!I289</f>
        <v>0</v>
      </c>
      <c r="J286">
        <f>'Main - Statewide'!J289</f>
        <v>0</v>
      </c>
      <c r="K286" t="str">
        <f>'Main - Statewide'!K289</f>
        <v/>
      </c>
      <c r="L286" t="str">
        <f>'Main - Statewide'!L289</f>
        <v/>
      </c>
      <c r="M286" t="str">
        <f>'Main - Statewide'!M289</f>
        <v/>
      </c>
      <c r="N286" t="str">
        <f>'Main - Statewide'!N289</f>
        <v/>
      </c>
      <c r="O286" t="str">
        <f>'Main - Statewide'!O289</f>
        <v/>
      </c>
      <c r="P286" t="str">
        <f>'Main - Statewide'!P289</f>
        <v/>
      </c>
      <c r="Q286" t="str">
        <f>'Main - Statewide'!Q289</f>
        <v/>
      </c>
      <c r="R286" t="str">
        <f>'Main - Statewide'!R289</f>
        <v/>
      </c>
    </row>
    <row r="287" spans="1:18" x14ac:dyDescent="0.25">
      <c r="A287" t="str">
        <f>'Main - Statewide'!A290</f>
        <v>33</v>
      </c>
      <c r="B287">
        <f>'Main - Statewide'!B290</f>
        <v>1</v>
      </c>
      <c r="C287" t="str">
        <f>'Main - Statewide'!C290</f>
        <v>0000</v>
      </c>
      <c r="D287" t="str">
        <f>'Main - Statewide'!D290</f>
        <v>HENRY COUNTY</v>
      </c>
      <c r="E287">
        <f>'Main - Statewide'!E290</f>
        <v>0</v>
      </c>
      <c r="F287">
        <f>'Main - Statewide'!F290</f>
        <v>23218</v>
      </c>
      <c r="G287">
        <f>'Main - Statewide'!G290</f>
        <v>0.47466982867890584</v>
      </c>
      <c r="H287" s="66">
        <f>IFERROR(ROUND('Main - Statewide'!H290,2),"")</f>
        <v>132967.97</v>
      </c>
      <c r="I287">
        <f>'Main - Statewide'!I290</f>
        <v>0</v>
      </c>
      <c r="J287">
        <f>'Main - Statewide'!J290</f>
        <v>0</v>
      </c>
      <c r="K287">
        <f>'Main - Statewide'!K290</f>
        <v>78541.14</v>
      </c>
      <c r="L287">
        <f>'Main - Statewide'!L290</f>
        <v>0</v>
      </c>
      <c r="M287">
        <f>'Main - Statewide'!M290</f>
        <v>0</v>
      </c>
      <c r="N287">
        <f>'Main - Statewide'!N290</f>
        <v>0</v>
      </c>
      <c r="O287">
        <f>'Main - Statewide'!O290</f>
        <v>0</v>
      </c>
      <c r="P287">
        <f>'Main - Statewide'!P290</f>
        <v>0</v>
      </c>
      <c r="Q287">
        <f>'Main - Statewide'!Q290</f>
        <v>78541.14</v>
      </c>
      <c r="R287">
        <f>'Main - Statewide'!R290</f>
        <v>54426.83</v>
      </c>
    </row>
    <row r="288" spans="1:18" x14ac:dyDescent="0.25">
      <c r="A288" t="str">
        <f>'Main - Statewide'!A291</f>
        <v>33</v>
      </c>
      <c r="B288">
        <f>'Main - Statewide'!B291</f>
        <v>3</v>
      </c>
      <c r="C288" t="str">
        <f>'Main - Statewide'!C291</f>
        <v>0667</v>
      </c>
      <c r="D288" t="str">
        <f>'Main - Statewide'!D291</f>
        <v>BLOUNTSVILLE CIVIL TOWN</v>
      </c>
      <c r="E288">
        <f>'Main - Statewide'!E291</f>
        <v>0</v>
      </c>
      <c r="F288">
        <f>'Main - Statewide'!F291</f>
        <v>98</v>
      </c>
      <c r="G288">
        <f>'Main - Statewide'!G291</f>
        <v>2.0035163756797645E-3</v>
      </c>
      <c r="H288" s="66">
        <f>IFERROR(ROUND('Main - Statewide'!H291,2),"")</f>
        <v>561.24</v>
      </c>
      <c r="I288">
        <f>'Main - Statewide'!I291</f>
        <v>0</v>
      </c>
      <c r="J288">
        <f>'Main - Statewide'!J291</f>
        <v>0</v>
      </c>
      <c r="K288">
        <f>'Main - Statewide'!K291</f>
        <v>331.51</v>
      </c>
      <c r="L288">
        <f>'Main - Statewide'!L291</f>
        <v>0</v>
      </c>
      <c r="M288">
        <f>'Main - Statewide'!M291</f>
        <v>0</v>
      </c>
      <c r="N288">
        <f>'Main - Statewide'!N291</f>
        <v>0</v>
      </c>
      <c r="O288">
        <f>'Main - Statewide'!O291</f>
        <v>0</v>
      </c>
      <c r="P288">
        <f>'Main - Statewide'!P291</f>
        <v>0</v>
      </c>
      <c r="Q288">
        <f>'Main - Statewide'!Q291</f>
        <v>331.51</v>
      </c>
      <c r="R288">
        <f>'Main - Statewide'!R291</f>
        <v>229.73000000000002</v>
      </c>
    </row>
    <row r="289" spans="1:18" x14ac:dyDescent="0.25">
      <c r="A289" t="str">
        <f>'Main - Statewide'!A292</f>
        <v>33</v>
      </c>
      <c r="B289">
        <f>'Main - Statewide'!B292</f>
        <v>3</v>
      </c>
      <c r="C289" t="str">
        <f>'Main - Statewide'!C292</f>
        <v>0668</v>
      </c>
      <c r="D289" t="str">
        <f>'Main - Statewide'!D292</f>
        <v>CADIZ CIVIL TOWN</v>
      </c>
      <c r="E289">
        <f>'Main - Statewide'!E292</f>
        <v>0</v>
      </c>
      <c r="F289">
        <f>'Main - Statewide'!F292</f>
        <v>163</v>
      </c>
      <c r="G289">
        <f>'Main - Statewide'!G292</f>
        <v>3.332379277916343E-3</v>
      </c>
      <c r="H289" s="66">
        <f>IFERROR(ROUND('Main - Statewide'!H292,2),"")</f>
        <v>933.49</v>
      </c>
      <c r="I289">
        <f>'Main - Statewide'!I292</f>
        <v>0</v>
      </c>
      <c r="J289">
        <f>'Main - Statewide'!J292</f>
        <v>0</v>
      </c>
      <c r="K289">
        <f>'Main - Statewide'!K292</f>
        <v>551.39</v>
      </c>
      <c r="L289">
        <f>'Main - Statewide'!L292</f>
        <v>0</v>
      </c>
      <c r="M289">
        <f>'Main - Statewide'!M292</f>
        <v>0</v>
      </c>
      <c r="N289">
        <f>'Main - Statewide'!N292</f>
        <v>0</v>
      </c>
      <c r="O289">
        <f>'Main - Statewide'!O292</f>
        <v>0</v>
      </c>
      <c r="P289">
        <f>'Main - Statewide'!P292</f>
        <v>0</v>
      </c>
      <c r="Q289">
        <f>'Main - Statewide'!Q292</f>
        <v>551.39</v>
      </c>
      <c r="R289">
        <f>'Main - Statewide'!R292</f>
        <v>382.1</v>
      </c>
    </row>
    <row r="290" spans="1:18" x14ac:dyDescent="0.25">
      <c r="A290" t="str">
        <f>'Main - Statewide'!A293</f>
        <v>33</v>
      </c>
      <c r="B290">
        <f>'Main - Statewide'!B293</f>
        <v>3</v>
      </c>
      <c r="C290" t="str">
        <f>'Main - Statewide'!C293</f>
        <v>0669</v>
      </c>
      <c r="D290" t="str">
        <f>'Main - Statewide'!D293</f>
        <v>DUNREITH CIVIL TOWN</v>
      </c>
      <c r="E290">
        <f>'Main - Statewide'!E293</f>
        <v>0</v>
      </c>
      <c r="F290">
        <f>'Main - Statewide'!F293</f>
        <v>171</v>
      </c>
      <c r="G290">
        <f>'Main - Statewide'!G293</f>
        <v>3.4959316351146912E-3</v>
      </c>
      <c r="H290" s="66">
        <f>IFERROR(ROUND('Main - Statewide'!H293,2),"")</f>
        <v>979.31</v>
      </c>
      <c r="I290">
        <f>'Main - Statewide'!I293</f>
        <v>0</v>
      </c>
      <c r="J290">
        <f>'Main - Statewide'!J293</f>
        <v>0</v>
      </c>
      <c r="K290">
        <f>'Main - Statewide'!K293</f>
        <v>578.45000000000005</v>
      </c>
      <c r="L290">
        <f>'Main - Statewide'!L293</f>
        <v>0</v>
      </c>
      <c r="M290">
        <f>'Main - Statewide'!M293</f>
        <v>0</v>
      </c>
      <c r="N290">
        <f>'Main - Statewide'!N293</f>
        <v>0</v>
      </c>
      <c r="O290">
        <f>'Main - Statewide'!O293</f>
        <v>0</v>
      </c>
      <c r="P290">
        <f>'Main - Statewide'!P293</f>
        <v>0</v>
      </c>
      <c r="Q290">
        <f>'Main - Statewide'!Q293</f>
        <v>578.45000000000005</v>
      </c>
      <c r="R290">
        <f>'Main - Statewide'!R293</f>
        <v>400.8599999999999</v>
      </c>
    </row>
    <row r="291" spans="1:18" x14ac:dyDescent="0.25">
      <c r="A291" t="str">
        <f>'Main - Statewide'!A294</f>
        <v>33</v>
      </c>
      <c r="B291">
        <f>'Main - Statewide'!B294</f>
        <v>3</v>
      </c>
      <c r="C291" t="str">
        <f>'Main - Statewide'!C294</f>
        <v>0670</v>
      </c>
      <c r="D291" t="str">
        <f>'Main - Statewide'!D294</f>
        <v>GREENSBORO CIVIL TOWN</v>
      </c>
      <c r="E291">
        <f>'Main - Statewide'!E294</f>
        <v>0</v>
      </c>
      <c r="F291">
        <f>'Main - Statewide'!F294</f>
        <v>123</v>
      </c>
      <c r="G291">
        <f>'Main - Statewide'!G294</f>
        <v>2.5146174919246024E-3</v>
      </c>
      <c r="H291" s="66">
        <f>IFERROR(ROUND('Main - Statewide'!H294,2),"")</f>
        <v>704.41</v>
      </c>
      <c r="I291">
        <f>'Main - Statewide'!I294</f>
        <v>0</v>
      </c>
      <c r="J291">
        <f>'Main - Statewide'!J294</f>
        <v>0</v>
      </c>
      <c r="K291">
        <f>'Main - Statewide'!K294</f>
        <v>416.08</v>
      </c>
      <c r="L291">
        <f>'Main - Statewide'!L294</f>
        <v>0</v>
      </c>
      <c r="M291">
        <f>'Main - Statewide'!M294</f>
        <v>0</v>
      </c>
      <c r="N291">
        <f>'Main - Statewide'!N294</f>
        <v>0</v>
      </c>
      <c r="O291">
        <f>'Main - Statewide'!O294</f>
        <v>0</v>
      </c>
      <c r="P291">
        <f>'Main - Statewide'!P294</f>
        <v>0</v>
      </c>
      <c r="Q291">
        <f>'Main - Statewide'!Q294</f>
        <v>416.08</v>
      </c>
      <c r="R291">
        <f>'Main - Statewide'!R294</f>
        <v>288.33</v>
      </c>
    </row>
    <row r="292" spans="1:18" x14ac:dyDescent="0.25">
      <c r="A292" t="str">
        <f>'Main - Statewide'!A295</f>
        <v>33</v>
      </c>
      <c r="B292">
        <f>'Main - Statewide'!B295</f>
        <v>3</v>
      </c>
      <c r="C292" t="str">
        <f>'Main - Statewide'!C295</f>
        <v>0671</v>
      </c>
      <c r="D292" t="str">
        <f>'Main - Statewide'!D295</f>
        <v>KENNARD CIVIL TOWN</v>
      </c>
      <c r="E292">
        <f>'Main - Statewide'!E295</f>
        <v>0</v>
      </c>
      <c r="F292">
        <f>'Main - Statewide'!F295</f>
        <v>451</v>
      </c>
      <c r="G292">
        <f>'Main - Statewide'!G295</f>
        <v>9.2202641370568751E-3</v>
      </c>
      <c r="H292" s="66">
        <f>IFERROR(ROUND('Main - Statewide'!H295,2),"")</f>
        <v>2582.85</v>
      </c>
      <c r="I292">
        <f>'Main - Statewide'!I295</f>
        <v>0</v>
      </c>
      <c r="J292">
        <f>'Main - Statewide'!J295</f>
        <v>0</v>
      </c>
      <c r="K292">
        <f>'Main - Statewide'!K295</f>
        <v>1525.63</v>
      </c>
      <c r="L292">
        <f>'Main - Statewide'!L295</f>
        <v>0</v>
      </c>
      <c r="M292">
        <f>'Main - Statewide'!M295</f>
        <v>0</v>
      </c>
      <c r="N292">
        <f>'Main - Statewide'!N295</f>
        <v>0</v>
      </c>
      <c r="O292">
        <f>'Main - Statewide'!O295</f>
        <v>0</v>
      </c>
      <c r="P292">
        <f>'Main - Statewide'!P295</f>
        <v>0</v>
      </c>
      <c r="Q292">
        <f>'Main - Statewide'!Q295</f>
        <v>1525.63</v>
      </c>
      <c r="R292">
        <f>'Main - Statewide'!R295</f>
        <v>1057.2199999999998</v>
      </c>
    </row>
    <row r="293" spans="1:18" x14ac:dyDescent="0.25">
      <c r="A293" t="str">
        <f>'Main - Statewide'!A296</f>
        <v>33</v>
      </c>
      <c r="B293">
        <f>'Main - Statewide'!B296</f>
        <v>3</v>
      </c>
      <c r="C293" t="str">
        <f>'Main - Statewide'!C296</f>
        <v>0672</v>
      </c>
      <c r="D293" t="str">
        <f>'Main - Statewide'!D296</f>
        <v>KNIGHTSTOWN CIVIL TOWN</v>
      </c>
      <c r="E293">
        <f>'Main - Statewide'!E296</f>
        <v>0</v>
      </c>
      <c r="F293">
        <f>'Main - Statewide'!F296</f>
        <v>2140</v>
      </c>
      <c r="G293">
        <f>'Main - Statewide'!G296</f>
        <v>4.3750255550558122E-2</v>
      </c>
      <c r="H293" s="66">
        <f>IFERROR(ROUND('Main - Statewide'!H296,2),"")</f>
        <v>12255.64</v>
      </c>
      <c r="I293">
        <f>'Main - Statewide'!I296</f>
        <v>0</v>
      </c>
      <c r="J293">
        <f>'Main - Statewide'!J296</f>
        <v>0</v>
      </c>
      <c r="K293">
        <f>'Main - Statewide'!K296</f>
        <v>7239.13</v>
      </c>
      <c r="L293">
        <f>'Main - Statewide'!L296</f>
        <v>0</v>
      </c>
      <c r="M293">
        <f>'Main - Statewide'!M296</f>
        <v>0</v>
      </c>
      <c r="N293">
        <f>'Main - Statewide'!N296</f>
        <v>0</v>
      </c>
      <c r="O293">
        <f>'Main - Statewide'!O296</f>
        <v>0</v>
      </c>
      <c r="P293">
        <f>'Main - Statewide'!P296</f>
        <v>0</v>
      </c>
      <c r="Q293">
        <f>'Main - Statewide'!Q296</f>
        <v>7239.13</v>
      </c>
      <c r="R293">
        <f>'Main - Statewide'!R296</f>
        <v>5016.5099999999993</v>
      </c>
    </row>
    <row r="294" spans="1:18" x14ac:dyDescent="0.25">
      <c r="A294" t="str">
        <f>'Main - Statewide'!A297</f>
        <v>33</v>
      </c>
      <c r="B294">
        <f>'Main - Statewide'!B297</f>
        <v>3</v>
      </c>
      <c r="C294" t="str">
        <f>'Main - Statewide'!C297</f>
        <v>0673</v>
      </c>
      <c r="D294" t="str">
        <f>'Main - Statewide'!D297</f>
        <v>LEWISVILLE CIVIL TOWN</v>
      </c>
      <c r="E294">
        <f>'Main - Statewide'!E297</f>
        <v>0</v>
      </c>
      <c r="F294">
        <f>'Main - Statewide'!F297</f>
        <v>337</v>
      </c>
      <c r="G294">
        <f>'Main - Statewide'!G297</f>
        <v>6.8896430469804143E-3</v>
      </c>
      <c r="H294" s="66">
        <f>IFERROR(ROUND('Main - Statewide'!H297,2),"")</f>
        <v>1929.98</v>
      </c>
      <c r="I294">
        <f>'Main - Statewide'!I297</f>
        <v>0</v>
      </c>
      <c r="J294">
        <f>'Main - Statewide'!J297</f>
        <v>0</v>
      </c>
      <c r="K294">
        <f>'Main - Statewide'!K297</f>
        <v>1139.99</v>
      </c>
      <c r="L294">
        <f>'Main - Statewide'!L297</f>
        <v>0</v>
      </c>
      <c r="M294">
        <f>'Main - Statewide'!M297</f>
        <v>0</v>
      </c>
      <c r="N294">
        <f>'Main - Statewide'!N297</f>
        <v>0</v>
      </c>
      <c r="O294">
        <f>'Main - Statewide'!O297</f>
        <v>0</v>
      </c>
      <c r="P294">
        <f>'Main - Statewide'!P297</f>
        <v>0</v>
      </c>
      <c r="Q294">
        <f>'Main - Statewide'!Q297</f>
        <v>1139.99</v>
      </c>
      <c r="R294">
        <f>'Main - Statewide'!R297</f>
        <v>789.99</v>
      </c>
    </row>
    <row r="295" spans="1:18" x14ac:dyDescent="0.25">
      <c r="A295" t="str">
        <f>'Main - Statewide'!A298</f>
        <v>33</v>
      </c>
      <c r="B295">
        <f>'Main - Statewide'!B298</f>
        <v>3</v>
      </c>
      <c r="C295" t="str">
        <f>'Main - Statewide'!C298</f>
        <v>0674</v>
      </c>
      <c r="D295" t="str">
        <f>'Main - Statewide'!D298</f>
        <v>MIDDLETOWN CIVIL TOWN</v>
      </c>
      <c r="E295">
        <f>'Main - Statewide'!E298</f>
        <v>0</v>
      </c>
      <c r="F295">
        <f>'Main - Statewide'!F298</f>
        <v>2253</v>
      </c>
      <c r="G295">
        <f>'Main - Statewide'!G298</f>
        <v>4.6060432595984788E-2</v>
      </c>
      <c r="H295" s="66">
        <f>IFERROR(ROUND('Main - Statewide'!H298,2),"")</f>
        <v>12902.78</v>
      </c>
      <c r="I295">
        <f>'Main - Statewide'!I298</f>
        <v>0</v>
      </c>
      <c r="J295">
        <f>'Main - Statewide'!J298</f>
        <v>0</v>
      </c>
      <c r="K295">
        <f>'Main - Statewide'!K298</f>
        <v>7621.38</v>
      </c>
      <c r="L295">
        <f>'Main - Statewide'!L298</f>
        <v>0</v>
      </c>
      <c r="M295">
        <f>'Main - Statewide'!M298</f>
        <v>0</v>
      </c>
      <c r="N295">
        <f>'Main - Statewide'!N298</f>
        <v>0</v>
      </c>
      <c r="O295">
        <f>'Main - Statewide'!O298</f>
        <v>0</v>
      </c>
      <c r="P295">
        <f>'Main - Statewide'!P298</f>
        <v>0</v>
      </c>
      <c r="Q295">
        <f>'Main - Statewide'!Q298</f>
        <v>7621.38</v>
      </c>
      <c r="R295">
        <f>'Main - Statewide'!R298</f>
        <v>5281.4000000000005</v>
      </c>
    </row>
    <row r="296" spans="1:18" x14ac:dyDescent="0.25">
      <c r="A296" t="str">
        <f>'Main - Statewide'!A299</f>
        <v>33</v>
      </c>
      <c r="B296">
        <f>'Main - Statewide'!B299</f>
        <v>3</v>
      </c>
      <c r="C296" t="str">
        <f>'Main - Statewide'!C299</f>
        <v>0675</v>
      </c>
      <c r="D296" t="str">
        <f>'Main - Statewide'!D299</f>
        <v>MOORELAND CIVIL TOWN</v>
      </c>
      <c r="E296">
        <f>'Main - Statewide'!E299</f>
        <v>0</v>
      </c>
      <c r="F296">
        <f>'Main - Statewide'!F299</f>
        <v>335</v>
      </c>
      <c r="G296">
        <f>'Main - Statewide'!G299</f>
        <v>6.8487549576808273E-3</v>
      </c>
      <c r="H296" s="66">
        <f>IFERROR(ROUND('Main - Statewide'!H299,2),"")</f>
        <v>1918.52</v>
      </c>
      <c r="I296">
        <f>'Main - Statewide'!I299</f>
        <v>0</v>
      </c>
      <c r="J296">
        <f>'Main - Statewide'!J299</f>
        <v>0</v>
      </c>
      <c r="K296">
        <f>'Main - Statewide'!K299</f>
        <v>1133.23</v>
      </c>
      <c r="L296">
        <f>'Main - Statewide'!L299</f>
        <v>0</v>
      </c>
      <c r="M296">
        <f>'Main - Statewide'!M299</f>
        <v>0</v>
      </c>
      <c r="N296">
        <f>'Main - Statewide'!N299</f>
        <v>0</v>
      </c>
      <c r="O296">
        <f>'Main - Statewide'!O299</f>
        <v>0</v>
      </c>
      <c r="P296">
        <f>'Main - Statewide'!P299</f>
        <v>0</v>
      </c>
      <c r="Q296">
        <f>'Main - Statewide'!Q299</f>
        <v>1133.23</v>
      </c>
      <c r="R296">
        <f>'Main - Statewide'!R299</f>
        <v>785.29</v>
      </c>
    </row>
    <row r="297" spans="1:18" x14ac:dyDescent="0.25">
      <c r="A297" t="str">
        <f>'Main - Statewide'!A300</f>
        <v>33</v>
      </c>
      <c r="B297">
        <f>'Main - Statewide'!B300</f>
        <v>3</v>
      </c>
      <c r="C297" t="str">
        <f>'Main - Statewide'!C300</f>
        <v>0676</v>
      </c>
      <c r="D297" t="str">
        <f>'Main - Statewide'!D300</f>
        <v>MOUNT SUMMIT CIVIL TOWN</v>
      </c>
      <c r="E297">
        <f>'Main - Statewide'!E300</f>
        <v>0</v>
      </c>
      <c r="F297">
        <f>'Main - Statewide'!F300</f>
        <v>342</v>
      </c>
      <c r="G297">
        <f>'Main - Statewide'!G300</f>
        <v>6.9918632702293823E-3</v>
      </c>
      <c r="H297" s="66">
        <f>IFERROR(ROUND('Main - Statewide'!H300,2),"")</f>
        <v>1958.61</v>
      </c>
      <c r="I297">
        <f>'Main - Statewide'!I300</f>
        <v>0</v>
      </c>
      <c r="J297">
        <f>'Main - Statewide'!J300</f>
        <v>0</v>
      </c>
      <c r="K297">
        <f>'Main - Statewide'!K300</f>
        <v>1156.9100000000001</v>
      </c>
      <c r="L297">
        <f>'Main - Statewide'!L300</f>
        <v>0</v>
      </c>
      <c r="M297">
        <f>'Main - Statewide'!M300</f>
        <v>0</v>
      </c>
      <c r="N297">
        <f>'Main - Statewide'!N300</f>
        <v>0</v>
      </c>
      <c r="O297">
        <f>'Main - Statewide'!O300</f>
        <v>0</v>
      </c>
      <c r="P297">
        <f>'Main - Statewide'!P300</f>
        <v>0</v>
      </c>
      <c r="Q297">
        <f>'Main - Statewide'!Q300</f>
        <v>1156.9100000000001</v>
      </c>
      <c r="R297">
        <f>'Main - Statewide'!R300</f>
        <v>801.69999999999982</v>
      </c>
    </row>
    <row r="298" spans="1:18" x14ac:dyDescent="0.25">
      <c r="A298" t="str">
        <f>'Main - Statewide'!A301</f>
        <v>33</v>
      </c>
      <c r="B298">
        <f>'Main - Statewide'!B301</f>
        <v>3</v>
      </c>
      <c r="C298" t="str">
        <f>'Main - Statewide'!C301</f>
        <v>0203</v>
      </c>
      <c r="D298" t="str">
        <f>'Main - Statewide'!D301</f>
        <v>NEW CASTLE CIVIL CITY</v>
      </c>
      <c r="E298">
        <f>'Main - Statewide'!E301</f>
        <v>0</v>
      </c>
      <c r="F298">
        <f>'Main - Statewide'!F301</f>
        <v>17396</v>
      </c>
      <c r="G298">
        <f>'Main - Statewide'!G301</f>
        <v>0.35564460072780801</v>
      </c>
      <c r="H298" s="66">
        <f>IFERROR(ROUND('Main - Statewide'!H301,2),"")</f>
        <v>99625.75</v>
      </c>
      <c r="I298">
        <f>'Main - Statewide'!I301</f>
        <v>0</v>
      </c>
      <c r="J298">
        <f>'Main - Statewide'!J301</f>
        <v>0</v>
      </c>
      <c r="K298">
        <f>'Main - Statewide'!K301</f>
        <v>58846.66</v>
      </c>
      <c r="L298">
        <f>'Main - Statewide'!L301</f>
        <v>0</v>
      </c>
      <c r="M298">
        <f>'Main - Statewide'!M301</f>
        <v>0</v>
      </c>
      <c r="N298">
        <f>'Main - Statewide'!N301</f>
        <v>0</v>
      </c>
      <c r="O298">
        <f>'Main - Statewide'!O301</f>
        <v>0</v>
      </c>
      <c r="P298">
        <f>'Main - Statewide'!P301</f>
        <v>0</v>
      </c>
      <c r="Q298">
        <f>'Main - Statewide'!Q301</f>
        <v>58846.66</v>
      </c>
      <c r="R298">
        <f>'Main - Statewide'!R301</f>
        <v>40779.089999999997</v>
      </c>
    </row>
    <row r="299" spans="1:18" x14ac:dyDescent="0.25">
      <c r="A299" t="str">
        <f>'Main - Statewide'!A302</f>
        <v>33</v>
      </c>
      <c r="B299">
        <f>'Main - Statewide'!B302</f>
        <v>3</v>
      </c>
      <c r="C299" t="str">
        <f>'Main - Statewide'!C302</f>
        <v>0647</v>
      </c>
      <c r="D299" t="str">
        <f>'Main - Statewide'!D302</f>
        <v>SHIRLEY CIVIL TOWN</v>
      </c>
      <c r="E299" t="str">
        <f>'Main - Statewide'!E302</f>
        <v>Y</v>
      </c>
      <c r="F299">
        <f>'Main - Statewide'!F302</f>
        <v>208</v>
      </c>
      <c r="G299">
        <f>'Main - Statewide'!G302</f>
        <v>4.2523612871570513E-3</v>
      </c>
      <c r="H299" s="66">
        <f>IFERROR(ROUND('Main - Statewide'!H302,2),"")</f>
        <v>1191.2</v>
      </c>
      <c r="I299">
        <f>'Main - Statewide'!I302</f>
        <v>0</v>
      </c>
      <c r="J299">
        <f>'Main - Statewide'!J302</f>
        <v>0</v>
      </c>
      <c r="K299">
        <f>'Main - Statewide'!K302</f>
        <v>703.62</v>
      </c>
      <c r="L299">
        <f>'Main - Statewide'!L302</f>
        <v>0</v>
      </c>
      <c r="M299">
        <f>'Main - Statewide'!M302</f>
        <v>0</v>
      </c>
      <c r="N299">
        <f>'Main - Statewide'!N302</f>
        <v>0</v>
      </c>
      <c r="O299">
        <f>'Main - Statewide'!O302</f>
        <v>0</v>
      </c>
      <c r="P299">
        <f>'Main - Statewide'!P302</f>
        <v>0</v>
      </c>
      <c r="Q299">
        <f>'Main - Statewide'!Q302</f>
        <v>703.62</v>
      </c>
      <c r="R299">
        <f>'Main - Statewide'!R302</f>
        <v>487.58000000000004</v>
      </c>
    </row>
    <row r="300" spans="1:18" x14ac:dyDescent="0.25">
      <c r="A300" t="str">
        <f>'Main - Statewide'!A303</f>
        <v>33</v>
      </c>
      <c r="B300">
        <f>'Main - Statewide'!B303</f>
        <v>3</v>
      </c>
      <c r="C300" t="str">
        <f>'Main - Statewide'!C303</f>
        <v>0677</v>
      </c>
      <c r="D300" t="str">
        <f>'Main - Statewide'!D303</f>
        <v>SPICELAND CIVIL TOWN</v>
      </c>
      <c r="E300">
        <f>'Main - Statewide'!E303</f>
        <v>0</v>
      </c>
      <c r="F300">
        <f>'Main - Statewide'!F303</f>
        <v>958</v>
      </c>
      <c r="G300">
        <f>'Main - Statewide'!G303</f>
        <v>1.9585394774502187E-2</v>
      </c>
      <c r="H300" s="66">
        <f>IFERROR(ROUND('Main - Statewide'!H303,2),"")</f>
        <v>5486.4</v>
      </c>
      <c r="I300">
        <f>'Main - Statewide'!I303</f>
        <v>0</v>
      </c>
      <c r="J300">
        <f>'Main - Statewide'!J303</f>
        <v>0</v>
      </c>
      <c r="K300">
        <f>'Main - Statewide'!K303</f>
        <v>3240.69</v>
      </c>
      <c r="L300">
        <f>'Main - Statewide'!L303</f>
        <v>0</v>
      </c>
      <c r="M300">
        <f>'Main - Statewide'!M303</f>
        <v>0</v>
      </c>
      <c r="N300">
        <f>'Main - Statewide'!N303</f>
        <v>0</v>
      </c>
      <c r="O300">
        <f>'Main - Statewide'!O303</f>
        <v>0</v>
      </c>
      <c r="P300">
        <f>'Main - Statewide'!P303</f>
        <v>0</v>
      </c>
      <c r="Q300">
        <f>'Main - Statewide'!Q303</f>
        <v>3240.69</v>
      </c>
      <c r="R300">
        <f>'Main - Statewide'!R303</f>
        <v>2245.7099999999996</v>
      </c>
    </row>
    <row r="301" spans="1:18" x14ac:dyDescent="0.25">
      <c r="A301" t="str">
        <f>'Main - Statewide'!A304</f>
        <v>33</v>
      </c>
      <c r="B301">
        <f>'Main - Statewide'!B304</f>
        <v>3</v>
      </c>
      <c r="C301" t="str">
        <f>'Main - Statewide'!C304</f>
        <v>0678</v>
      </c>
      <c r="D301" t="str">
        <f>'Main - Statewide'!D304</f>
        <v>SPRINGPORT CIVIL TOWN</v>
      </c>
      <c r="E301">
        <f>'Main - Statewide'!E304</f>
        <v>0</v>
      </c>
      <c r="F301">
        <f>'Main - Statewide'!F304</f>
        <v>131</v>
      </c>
      <c r="G301">
        <f>'Main - Statewide'!G304</f>
        <v>2.6781698491229505E-3</v>
      </c>
      <c r="H301" s="66">
        <f>IFERROR(ROUND('Main - Statewide'!H304,2),"")</f>
        <v>750.23</v>
      </c>
      <c r="I301">
        <f>'Main - Statewide'!I304</f>
        <v>0</v>
      </c>
      <c r="J301">
        <f>'Main - Statewide'!J304</f>
        <v>0</v>
      </c>
      <c r="K301">
        <f>'Main - Statewide'!K304</f>
        <v>443.14</v>
      </c>
      <c r="L301">
        <f>'Main - Statewide'!L304</f>
        <v>0</v>
      </c>
      <c r="M301">
        <f>'Main - Statewide'!M304</f>
        <v>0</v>
      </c>
      <c r="N301">
        <f>'Main - Statewide'!N304</f>
        <v>0</v>
      </c>
      <c r="O301">
        <f>'Main - Statewide'!O304</f>
        <v>0</v>
      </c>
      <c r="P301">
        <f>'Main - Statewide'!P304</f>
        <v>0</v>
      </c>
      <c r="Q301">
        <f>'Main - Statewide'!Q304</f>
        <v>443.14</v>
      </c>
      <c r="R301">
        <f>'Main - Statewide'!R304</f>
        <v>307.09000000000003</v>
      </c>
    </row>
    <row r="302" spans="1:18" x14ac:dyDescent="0.25">
      <c r="A302" t="str">
        <f>'Main - Statewide'!A305</f>
        <v>33</v>
      </c>
      <c r="B302">
        <f>'Main - Statewide'!B305</f>
        <v>3</v>
      </c>
      <c r="C302" t="str">
        <f>'Main - Statewide'!C305</f>
        <v>0679</v>
      </c>
      <c r="D302" t="str">
        <f>'Main - Statewide'!D305</f>
        <v>STRAUGHN CIVIL TOWN</v>
      </c>
      <c r="E302">
        <f>'Main - Statewide'!E305</f>
        <v>0</v>
      </c>
      <c r="F302">
        <f>'Main - Statewide'!F305</f>
        <v>259</v>
      </c>
      <c r="G302">
        <f>'Main - Statewide'!G305</f>
        <v>5.2950075642965201E-3</v>
      </c>
      <c r="H302" s="66">
        <f>IFERROR(ROUND('Main - Statewide'!H305,2),"")</f>
        <v>1483.28</v>
      </c>
      <c r="I302">
        <f>'Main - Statewide'!I305</f>
        <v>0</v>
      </c>
      <c r="J302">
        <f>'Main - Statewide'!J305</f>
        <v>0</v>
      </c>
      <c r="K302">
        <f>'Main - Statewide'!K305</f>
        <v>876.14</v>
      </c>
      <c r="L302">
        <f>'Main - Statewide'!L305</f>
        <v>0</v>
      </c>
      <c r="M302">
        <f>'Main - Statewide'!M305</f>
        <v>0</v>
      </c>
      <c r="N302">
        <f>'Main - Statewide'!N305</f>
        <v>0</v>
      </c>
      <c r="O302">
        <f>'Main - Statewide'!O305</f>
        <v>0</v>
      </c>
      <c r="P302">
        <f>'Main - Statewide'!P305</f>
        <v>0</v>
      </c>
      <c r="Q302">
        <f>'Main - Statewide'!Q305</f>
        <v>876.14</v>
      </c>
      <c r="R302">
        <f>'Main - Statewide'!R305</f>
        <v>607.14</v>
      </c>
    </row>
    <row r="303" spans="1:18" x14ac:dyDescent="0.25">
      <c r="A303" t="str">
        <f>'Main - Statewide'!A306</f>
        <v>33</v>
      </c>
      <c r="B303">
        <f>'Main - Statewide'!B306</f>
        <v>3</v>
      </c>
      <c r="C303" t="str">
        <f>'Main - Statewide'!C306</f>
        <v>0680</v>
      </c>
      <c r="D303" t="str">
        <f>'Main - Statewide'!D306</f>
        <v>SULPHUR SPRINGS CIVIL TOWN</v>
      </c>
      <c r="E303">
        <f>'Main - Statewide'!E306</f>
        <v>0</v>
      </c>
      <c r="F303">
        <f>'Main - Statewide'!F306</f>
        <v>331</v>
      </c>
      <c r="G303">
        <f>'Main - Statewide'!G306</f>
        <v>6.7669787790816532E-3</v>
      </c>
      <c r="H303" s="66">
        <f>IFERROR(ROUND('Main - Statewide'!H306,2),"")</f>
        <v>1895.62</v>
      </c>
      <c r="I303">
        <f>'Main - Statewide'!I306</f>
        <v>0</v>
      </c>
      <c r="J303">
        <f>'Main - Statewide'!J306</f>
        <v>0</v>
      </c>
      <c r="K303">
        <f>'Main - Statewide'!K306</f>
        <v>1119.7</v>
      </c>
      <c r="L303">
        <f>'Main - Statewide'!L306</f>
        <v>0</v>
      </c>
      <c r="M303">
        <f>'Main - Statewide'!M306</f>
        <v>0</v>
      </c>
      <c r="N303">
        <f>'Main - Statewide'!N306</f>
        <v>0</v>
      </c>
      <c r="O303">
        <f>'Main - Statewide'!O306</f>
        <v>0</v>
      </c>
      <c r="P303">
        <f>'Main - Statewide'!P306</f>
        <v>0</v>
      </c>
      <c r="Q303">
        <f>'Main - Statewide'!Q306</f>
        <v>1119.7</v>
      </c>
      <c r="R303">
        <f>'Main - Statewide'!R306</f>
        <v>775.91999999999985</v>
      </c>
    </row>
    <row r="304" spans="1:18" x14ac:dyDescent="0.25">
      <c r="A304">
        <f>'Main - Statewide'!A307</f>
        <v>0</v>
      </c>
      <c r="B304">
        <f>'Main - Statewide'!B307</f>
        <v>0</v>
      </c>
      <c r="C304">
        <f>'Main - Statewide'!C307</f>
        <v>0</v>
      </c>
      <c r="D304" t="str">
        <f>'Main - Statewide'!D307</f>
        <v>COUNTY DISTRIBUTION AMOUNT</v>
      </c>
      <c r="E304">
        <f>'Main - Statewide'!E307</f>
        <v>0</v>
      </c>
      <c r="F304">
        <f>'Main - Statewide'!F307</f>
        <v>48914</v>
      </c>
      <c r="G304">
        <f>'Main - Statewide'!G307</f>
        <v>0.99999999999999989</v>
      </c>
      <c r="H304" s="66">
        <f>IFERROR(ROUND('Main - Statewide'!H307,2),"")</f>
        <v>280127.28000000003</v>
      </c>
      <c r="I304">
        <f>'Main - Statewide'!I307</f>
        <v>0</v>
      </c>
      <c r="J304">
        <f>'Main - Statewide'!J307</f>
        <v>0</v>
      </c>
      <c r="K304">
        <f>'Main - Statewide'!K307</f>
        <v>165464.78</v>
      </c>
      <c r="L304">
        <f>'Main - Statewide'!L307</f>
        <v>0</v>
      </c>
      <c r="M304">
        <f>'Main - Statewide'!M307</f>
        <v>0</v>
      </c>
      <c r="N304">
        <f>'Main - Statewide'!N307</f>
        <v>0</v>
      </c>
      <c r="O304">
        <f>'Main - Statewide'!O307</f>
        <v>0</v>
      </c>
      <c r="P304">
        <f>'Main - Statewide'!P307</f>
        <v>0</v>
      </c>
      <c r="Q304">
        <f>'Main - Statewide'!Q307</f>
        <v>165464.78</v>
      </c>
      <c r="R304">
        <f>'Main - Statewide'!R307</f>
        <v>114662.49999999997</v>
      </c>
    </row>
    <row r="305" spans="1:18" x14ac:dyDescent="0.25">
      <c r="A305" t="str">
        <f>'Main - Statewide'!A308</f>
        <v/>
      </c>
      <c r="B305">
        <f>'Main - Statewide'!B308</f>
        <v>0</v>
      </c>
      <c r="C305">
        <f>'Main - Statewide'!C308</f>
        <v>0</v>
      </c>
      <c r="D305" t="str">
        <f>'Main - Statewide'!D308</f>
        <v/>
      </c>
      <c r="E305">
        <f>'Main - Statewide'!E308</f>
        <v>0</v>
      </c>
      <c r="F305">
        <f>'Main - Statewide'!F308</f>
        <v>0</v>
      </c>
      <c r="G305">
        <f>'Main - Statewide'!G308</f>
        <v>0</v>
      </c>
      <c r="H305" s="66">
        <f>IFERROR(ROUND('Main - Statewide'!H308,2),"")</f>
        <v>0</v>
      </c>
      <c r="I305">
        <f>'Main - Statewide'!I308</f>
        <v>0</v>
      </c>
      <c r="J305">
        <f>'Main - Statewide'!J308</f>
        <v>0</v>
      </c>
      <c r="K305" t="str">
        <f>'Main - Statewide'!K308</f>
        <v/>
      </c>
      <c r="L305" t="str">
        <f>'Main - Statewide'!L308</f>
        <v/>
      </c>
      <c r="M305" t="str">
        <f>'Main - Statewide'!M308</f>
        <v/>
      </c>
      <c r="N305" t="str">
        <f>'Main - Statewide'!N308</f>
        <v/>
      </c>
      <c r="O305" t="str">
        <f>'Main - Statewide'!O308</f>
        <v/>
      </c>
      <c r="P305" t="str">
        <f>'Main - Statewide'!P308</f>
        <v/>
      </c>
      <c r="Q305" t="str">
        <f>'Main - Statewide'!Q308</f>
        <v/>
      </c>
      <c r="R305" t="str">
        <f>'Main - Statewide'!R308</f>
        <v/>
      </c>
    </row>
    <row r="306" spans="1:18" x14ac:dyDescent="0.25">
      <c r="A306" t="str">
        <f>'Main - Statewide'!A309</f>
        <v>34</v>
      </c>
      <c r="B306">
        <f>'Main - Statewide'!B309</f>
        <v>1</v>
      </c>
      <c r="C306" t="str">
        <f>'Main - Statewide'!C309</f>
        <v>0000</v>
      </c>
      <c r="D306" t="str">
        <f>'Main - Statewide'!D309</f>
        <v>HOWARD COUNTY</v>
      </c>
      <c r="E306">
        <f>'Main - Statewide'!E309</f>
        <v>0</v>
      </c>
      <c r="F306">
        <f>'Main - Statewide'!F309</f>
        <v>20365</v>
      </c>
      <c r="G306">
        <f>'Main - Statewide'!G309</f>
        <v>0.24343159052332114</v>
      </c>
      <c r="H306" s="66">
        <f>IFERROR(ROUND('Main - Statewide'!H309,2),"")</f>
        <v>116629.02</v>
      </c>
      <c r="I306">
        <f>'Main - Statewide'!I309</f>
        <v>0</v>
      </c>
      <c r="J306">
        <f>'Main - Statewide'!J309</f>
        <v>0</v>
      </c>
      <c r="K306">
        <f>'Main - Statewide'!K309</f>
        <v>68890.100000000006</v>
      </c>
      <c r="L306">
        <f>'Main - Statewide'!L309</f>
        <v>0</v>
      </c>
      <c r="M306">
        <f>'Main - Statewide'!M309</f>
        <v>0</v>
      </c>
      <c r="N306">
        <f>'Main - Statewide'!N309</f>
        <v>0</v>
      </c>
      <c r="O306">
        <f>'Main - Statewide'!O309</f>
        <v>0</v>
      </c>
      <c r="P306">
        <f>'Main - Statewide'!P309</f>
        <v>0</v>
      </c>
      <c r="Q306">
        <f>'Main - Statewide'!Q309</f>
        <v>68890.100000000006</v>
      </c>
      <c r="R306">
        <f>'Main - Statewide'!R309</f>
        <v>47738.92</v>
      </c>
    </row>
    <row r="307" spans="1:18" x14ac:dyDescent="0.25">
      <c r="A307" t="str">
        <f>'Main - Statewide'!A310</f>
        <v>34</v>
      </c>
      <c r="B307">
        <f>'Main - Statewide'!B310</f>
        <v>3</v>
      </c>
      <c r="C307" t="str">
        <f>'Main - Statewide'!C310</f>
        <v>0681</v>
      </c>
      <c r="D307" t="str">
        <f>'Main - Statewide'!D310</f>
        <v>GREENTOWN CIVIL TOWN</v>
      </c>
      <c r="E307">
        <f>'Main - Statewide'!E310</f>
        <v>0</v>
      </c>
      <c r="F307">
        <f>'Main - Statewide'!F310</f>
        <v>2370</v>
      </c>
      <c r="G307">
        <f>'Main - Statewide'!G310</f>
        <v>2.8329627770207273E-2</v>
      </c>
      <c r="H307" s="66">
        <f>IFERROR(ROUND('Main - Statewide'!H310,2),"")</f>
        <v>13572.83</v>
      </c>
      <c r="I307">
        <f>'Main - Statewide'!I310</f>
        <v>0</v>
      </c>
      <c r="J307">
        <f>'Main - Statewide'!J310</f>
        <v>0</v>
      </c>
      <c r="K307">
        <f>'Main - Statewide'!K310</f>
        <v>8017.16</v>
      </c>
      <c r="L307">
        <f>'Main - Statewide'!L310</f>
        <v>0</v>
      </c>
      <c r="M307">
        <f>'Main - Statewide'!M310</f>
        <v>0</v>
      </c>
      <c r="N307">
        <f>'Main - Statewide'!N310</f>
        <v>0</v>
      </c>
      <c r="O307">
        <f>'Main - Statewide'!O310</f>
        <v>0</v>
      </c>
      <c r="P307">
        <f>'Main - Statewide'!P310</f>
        <v>0</v>
      </c>
      <c r="Q307">
        <f>'Main - Statewide'!Q310</f>
        <v>8017.16</v>
      </c>
      <c r="R307">
        <f>'Main - Statewide'!R310</f>
        <v>5555.67</v>
      </c>
    </row>
    <row r="308" spans="1:18" x14ac:dyDescent="0.25">
      <c r="A308" t="str">
        <f>'Main - Statewide'!A311</f>
        <v>34</v>
      </c>
      <c r="B308">
        <f>'Main - Statewide'!B311</f>
        <v>3</v>
      </c>
      <c r="C308" t="str">
        <f>'Main - Statewide'!C311</f>
        <v>0110</v>
      </c>
      <c r="D308" t="str">
        <f>'Main - Statewide'!D311</f>
        <v>KOKOMO CIVIL CITY</v>
      </c>
      <c r="E308">
        <f>'Main - Statewide'!E311</f>
        <v>0</v>
      </c>
      <c r="F308">
        <f>'Main - Statewide'!F311</f>
        <v>59604</v>
      </c>
      <c r="G308">
        <f>'Main - Statewide'!G311</f>
        <v>0.71247220827655455</v>
      </c>
      <c r="H308" s="66">
        <f>IFERROR(ROUND('Main - Statewide'!H311,2),"")</f>
        <v>341348.21</v>
      </c>
      <c r="I308">
        <f>'Main - Statewide'!I311</f>
        <v>0</v>
      </c>
      <c r="J308">
        <f>'Main - Statewide'!J311</f>
        <v>0</v>
      </c>
      <c r="K308">
        <f>'Main - Statewide'!K311</f>
        <v>201626.58</v>
      </c>
      <c r="L308">
        <f>'Main - Statewide'!L311</f>
        <v>0</v>
      </c>
      <c r="M308">
        <f>'Main - Statewide'!M311</f>
        <v>0</v>
      </c>
      <c r="N308">
        <f>'Main - Statewide'!N311</f>
        <v>0</v>
      </c>
      <c r="O308">
        <f>'Main - Statewide'!O311</f>
        <v>0</v>
      </c>
      <c r="P308">
        <f>'Main - Statewide'!P311</f>
        <v>0</v>
      </c>
      <c r="Q308">
        <f>'Main - Statewide'!Q311</f>
        <v>201626.58</v>
      </c>
      <c r="R308">
        <f>'Main - Statewide'!R311</f>
        <v>139721.63000000003</v>
      </c>
    </row>
    <row r="309" spans="1:18" x14ac:dyDescent="0.25">
      <c r="A309" t="str">
        <f>'Main - Statewide'!A312</f>
        <v>34</v>
      </c>
      <c r="B309">
        <f>'Main - Statewide'!B312</f>
        <v>3</v>
      </c>
      <c r="C309" t="str">
        <f>'Main - Statewide'!C312</f>
        <v>0682</v>
      </c>
      <c r="D309" t="str">
        <f>'Main - Statewide'!D312</f>
        <v>RUSSIAVILLE CIVIL TOWN</v>
      </c>
      <c r="E309">
        <f>'Main - Statewide'!E312</f>
        <v>0</v>
      </c>
      <c r="F309">
        <f>'Main - Statewide'!F312</f>
        <v>1319</v>
      </c>
      <c r="G309">
        <f>'Main - Statewide'!G312</f>
        <v>1.5766573429917042E-2</v>
      </c>
      <c r="H309" s="66">
        <f>IFERROR(ROUND('Main - Statewide'!H312,2),"")</f>
        <v>7553.83</v>
      </c>
      <c r="I309">
        <f>'Main - Statewide'!I312</f>
        <v>0</v>
      </c>
      <c r="J309">
        <f>'Main - Statewide'!J312</f>
        <v>0</v>
      </c>
      <c r="K309">
        <f>'Main - Statewide'!K312</f>
        <v>4461.87</v>
      </c>
      <c r="L309">
        <f>'Main - Statewide'!L312</f>
        <v>0</v>
      </c>
      <c r="M309">
        <f>'Main - Statewide'!M312</f>
        <v>0</v>
      </c>
      <c r="N309">
        <f>'Main - Statewide'!N312</f>
        <v>0</v>
      </c>
      <c r="O309">
        <f>'Main - Statewide'!O312</f>
        <v>0</v>
      </c>
      <c r="P309">
        <f>'Main - Statewide'!P312</f>
        <v>0</v>
      </c>
      <c r="Q309">
        <f>'Main - Statewide'!Q312</f>
        <v>4461.87</v>
      </c>
      <c r="R309">
        <f>'Main - Statewide'!R312</f>
        <v>3091.96</v>
      </c>
    </row>
    <row r="310" spans="1:18" x14ac:dyDescent="0.25">
      <c r="A310">
        <f>'Main - Statewide'!A313</f>
        <v>0</v>
      </c>
      <c r="B310">
        <f>'Main - Statewide'!B313</f>
        <v>0</v>
      </c>
      <c r="C310">
        <f>'Main - Statewide'!C313</f>
        <v>0</v>
      </c>
      <c r="D310" t="str">
        <f>'Main - Statewide'!D313</f>
        <v>COUNTY DISTRIBUTION AMOUNT</v>
      </c>
      <c r="E310">
        <f>'Main - Statewide'!E313</f>
        <v>0</v>
      </c>
      <c r="F310">
        <f>'Main - Statewide'!F313</f>
        <v>83658</v>
      </c>
      <c r="G310">
        <f>'Main - Statewide'!G313</f>
        <v>1</v>
      </c>
      <c r="H310" s="66">
        <f>IFERROR(ROUND('Main - Statewide'!H313,2),"")</f>
        <v>479103.89</v>
      </c>
      <c r="I310">
        <f>'Main - Statewide'!I313</f>
        <v>0</v>
      </c>
      <c r="J310">
        <f>'Main - Statewide'!J313</f>
        <v>0</v>
      </c>
      <c r="K310">
        <f>'Main - Statewide'!K313</f>
        <v>282995.71999999997</v>
      </c>
      <c r="L310">
        <f>'Main - Statewide'!L313</f>
        <v>0</v>
      </c>
      <c r="M310">
        <f>'Main - Statewide'!M313</f>
        <v>0</v>
      </c>
      <c r="N310">
        <f>'Main - Statewide'!N313</f>
        <v>0</v>
      </c>
      <c r="O310">
        <f>'Main - Statewide'!O313</f>
        <v>0</v>
      </c>
      <c r="P310">
        <f>'Main - Statewide'!P313</f>
        <v>0</v>
      </c>
      <c r="Q310">
        <f>'Main - Statewide'!Q313</f>
        <v>282995.71999999997</v>
      </c>
      <c r="R310">
        <f>'Main - Statewide'!R313</f>
        <v>196108.1700000001</v>
      </c>
    </row>
    <row r="311" spans="1:18" x14ac:dyDescent="0.25">
      <c r="A311" t="str">
        <f>'Main - Statewide'!A314</f>
        <v/>
      </c>
      <c r="B311">
        <f>'Main - Statewide'!B314</f>
        <v>0</v>
      </c>
      <c r="C311">
        <f>'Main - Statewide'!C314</f>
        <v>0</v>
      </c>
      <c r="D311" t="str">
        <f>'Main - Statewide'!D314</f>
        <v/>
      </c>
      <c r="E311">
        <f>'Main - Statewide'!E314</f>
        <v>0</v>
      </c>
      <c r="F311">
        <f>'Main - Statewide'!F314</f>
        <v>0</v>
      </c>
      <c r="G311">
        <f>'Main - Statewide'!G314</f>
        <v>0</v>
      </c>
      <c r="H311" s="66">
        <f>IFERROR(ROUND('Main - Statewide'!H314,2),"")</f>
        <v>0</v>
      </c>
      <c r="I311">
        <f>'Main - Statewide'!I314</f>
        <v>0</v>
      </c>
      <c r="J311">
        <f>'Main - Statewide'!J314</f>
        <v>0</v>
      </c>
      <c r="K311" t="str">
        <f>'Main - Statewide'!K314</f>
        <v/>
      </c>
      <c r="L311" t="str">
        <f>'Main - Statewide'!L314</f>
        <v/>
      </c>
      <c r="M311" t="str">
        <f>'Main - Statewide'!M314</f>
        <v/>
      </c>
      <c r="N311" t="str">
        <f>'Main - Statewide'!N314</f>
        <v/>
      </c>
      <c r="O311" t="str">
        <f>'Main - Statewide'!O314</f>
        <v/>
      </c>
      <c r="P311" t="str">
        <f>'Main - Statewide'!P314</f>
        <v/>
      </c>
      <c r="Q311" t="str">
        <f>'Main - Statewide'!Q314</f>
        <v/>
      </c>
      <c r="R311" t="str">
        <f>'Main - Statewide'!R314</f>
        <v/>
      </c>
    </row>
    <row r="312" spans="1:18" x14ac:dyDescent="0.25">
      <c r="A312" t="str">
        <f>'Main - Statewide'!A315</f>
        <v>35</v>
      </c>
      <c r="B312">
        <f>'Main - Statewide'!B315</f>
        <v>1</v>
      </c>
      <c r="C312" t="str">
        <f>'Main - Statewide'!C315</f>
        <v>0000</v>
      </c>
      <c r="D312" t="str">
        <f>'Main - Statewide'!D315</f>
        <v>HUNTINGTON COUNTY</v>
      </c>
      <c r="E312">
        <f>'Main - Statewide'!E315</f>
        <v>0</v>
      </c>
      <c r="F312">
        <f>'Main - Statewide'!F315</f>
        <v>14965</v>
      </c>
      <c r="G312">
        <f>'Main - Statewide'!G315</f>
        <v>0.40818831487643881</v>
      </c>
      <c r="H312" s="66">
        <f>IFERROR(ROUND('Main - Statewide'!H315,2),"")</f>
        <v>85703.58</v>
      </c>
      <c r="I312">
        <f>'Main - Statewide'!I315</f>
        <v>0</v>
      </c>
      <c r="J312">
        <f>'Main - Statewide'!J315</f>
        <v>0</v>
      </c>
      <c r="K312">
        <f>'Main - Statewide'!K315</f>
        <v>50623.14</v>
      </c>
      <c r="L312">
        <f>'Main - Statewide'!L315</f>
        <v>0</v>
      </c>
      <c r="M312">
        <f>'Main - Statewide'!M315</f>
        <v>0</v>
      </c>
      <c r="N312">
        <f>'Main - Statewide'!N315</f>
        <v>0</v>
      </c>
      <c r="O312">
        <f>'Main - Statewide'!O315</f>
        <v>0</v>
      </c>
      <c r="P312">
        <f>'Main - Statewide'!P315</f>
        <v>0</v>
      </c>
      <c r="Q312">
        <f>'Main - Statewide'!Q315</f>
        <v>50623.14</v>
      </c>
      <c r="R312">
        <f>'Main - Statewide'!R315</f>
        <v>35080.44</v>
      </c>
    </row>
    <row r="313" spans="1:18" x14ac:dyDescent="0.25">
      <c r="A313" t="str">
        <f>'Main - Statewide'!A316</f>
        <v>35</v>
      </c>
      <c r="B313">
        <f>'Main - Statewide'!B316</f>
        <v>3</v>
      </c>
      <c r="C313" t="str">
        <f>'Main - Statewide'!C316</f>
        <v>0683</v>
      </c>
      <c r="D313" t="str">
        <f>'Main - Statewide'!D316</f>
        <v>ANDREWS CIVIL TOWN</v>
      </c>
      <c r="E313">
        <f>'Main - Statewide'!E316</f>
        <v>0</v>
      </c>
      <c r="F313">
        <f>'Main - Statewide'!F316</f>
        <v>1048</v>
      </c>
      <c r="G313">
        <f>'Main - Statewide'!G316</f>
        <v>2.8585456330805739E-2</v>
      </c>
      <c r="H313" s="66">
        <f>IFERROR(ROUND('Main - Statewide'!H316,2),"")</f>
        <v>6001.83</v>
      </c>
      <c r="I313">
        <f>'Main - Statewide'!I316</f>
        <v>0</v>
      </c>
      <c r="J313">
        <f>'Main - Statewide'!J316</f>
        <v>0</v>
      </c>
      <c r="K313">
        <f>'Main - Statewide'!K316</f>
        <v>3545.14</v>
      </c>
      <c r="L313">
        <f>'Main - Statewide'!L316</f>
        <v>0</v>
      </c>
      <c r="M313">
        <f>'Main - Statewide'!M316</f>
        <v>0</v>
      </c>
      <c r="N313">
        <f>'Main - Statewide'!N316</f>
        <v>0</v>
      </c>
      <c r="O313">
        <f>'Main - Statewide'!O316</f>
        <v>0</v>
      </c>
      <c r="P313">
        <f>'Main - Statewide'!P316</f>
        <v>0</v>
      </c>
      <c r="Q313">
        <f>'Main - Statewide'!Q316</f>
        <v>3545.14</v>
      </c>
      <c r="R313">
        <f>'Main - Statewide'!R316</f>
        <v>2456.69</v>
      </c>
    </row>
    <row r="314" spans="1:18" x14ac:dyDescent="0.25">
      <c r="A314" t="str">
        <f>'Main - Statewide'!A317</f>
        <v>35</v>
      </c>
      <c r="B314">
        <f>'Main - Statewide'!B317</f>
        <v>3</v>
      </c>
      <c r="C314" t="str">
        <f>'Main - Statewide'!C317</f>
        <v>0307</v>
      </c>
      <c r="D314" t="str">
        <f>'Main - Statewide'!D317</f>
        <v>HUNTINGTON CIVIL CITY</v>
      </c>
      <c r="E314">
        <f>'Main - Statewide'!E317</f>
        <v>0</v>
      </c>
      <c r="F314">
        <f>'Main - Statewide'!F317</f>
        <v>17022</v>
      </c>
      <c r="G314">
        <f>'Main - Statewide'!G317</f>
        <v>0.46429545578528175</v>
      </c>
      <c r="H314" s="66">
        <f>IFERROR(ROUND('Main - Statewide'!H317,2),"")</f>
        <v>97483.88</v>
      </c>
      <c r="I314">
        <f>'Main - Statewide'!I317</f>
        <v>0</v>
      </c>
      <c r="J314">
        <f>'Main - Statewide'!J317</f>
        <v>0</v>
      </c>
      <c r="K314">
        <f>'Main - Statewide'!K317</f>
        <v>57581.5</v>
      </c>
      <c r="L314">
        <f>'Main - Statewide'!L317</f>
        <v>0</v>
      </c>
      <c r="M314">
        <f>'Main - Statewide'!M317</f>
        <v>0</v>
      </c>
      <c r="N314">
        <f>'Main - Statewide'!N317</f>
        <v>0</v>
      </c>
      <c r="O314">
        <f>'Main - Statewide'!O317</f>
        <v>0</v>
      </c>
      <c r="P314">
        <f>'Main - Statewide'!P317</f>
        <v>0</v>
      </c>
      <c r="Q314">
        <f>'Main - Statewide'!Q317</f>
        <v>57581.5</v>
      </c>
      <c r="R314">
        <f>'Main - Statewide'!R317</f>
        <v>39902.380000000005</v>
      </c>
    </row>
    <row r="315" spans="1:18" x14ac:dyDescent="0.25">
      <c r="A315" t="str">
        <f>'Main - Statewide'!A318</f>
        <v>35</v>
      </c>
      <c r="B315">
        <f>'Main - Statewide'!B318</f>
        <v>3</v>
      </c>
      <c r="C315" t="str">
        <f>'Main - Statewide'!C318</f>
        <v>0684</v>
      </c>
      <c r="D315" t="str">
        <f>'Main - Statewide'!D318</f>
        <v>MARKLE CIVIL TOWN</v>
      </c>
      <c r="E315" t="str">
        <f>'Main - Statewide'!E318</f>
        <v>Y</v>
      </c>
      <c r="F315">
        <f>'Main - Statewide'!F318</f>
        <v>572</v>
      </c>
      <c r="G315">
        <f>'Main - Statewide'!G318</f>
        <v>1.5601985707271835E-2</v>
      </c>
      <c r="H315" s="66">
        <f>IFERROR(ROUND('Main - Statewide'!H318,2),"")</f>
        <v>3275.81</v>
      </c>
      <c r="I315">
        <f>'Main - Statewide'!I318</f>
        <v>0</v>
      </c>
      <c r="J315">
        <f>'Main - Statewide'!J318</f>
        <v>0</v>
      </c>
      <c r="K315">
        <f>'Main - Statewide'!K318</f>
        <v>1934.94</v>
      </c>
      <c r="L315">
        <f>'Main - Statewide'!L318</f>
        <v>0</v>
      </c>
      <c r="M315">
        <f>'Main - Statewide'!M318</f>
        <v>0</v>
      </c>
      <c r="N315">
        <f>'Main - Statewide'!N318</f>
        <v>0</v>
      </c>
      <c r="O315">
        <f>'Main - Statewide'!O318</f>
        <v>0</v>
      </c>
      <c r="P315">
        <f>'Main - Statewide'!P318</f>
        <v>0</v>
      </c>
      <c r="Q315">
        <f>'Main - Statewide'!Q318</f>
        <v>1934.94</v>
      </c>
      <c r="R315">
        <f>'Main - Statewide'!R318</f>
        <v>1340.87</v>
      </c>
    </row>
    <row r="316" spans="1:18" x14ac:dyDescent="0.25">
      <c r="A316" t="str">
        <f>'Main - Statewide'!A319</f>
        <v>35</v>
      </c>
      <c r="B316">
        <f>'Main - Statewide'!B319</f>
        <v>3</v>
      </c>
      <c r="C316" t="str">
        <f>'Main - Statewide'!C319</f>
        <v>0685</v>
      </c>
      <c r="D316" t="str">
        <f>'Main - Statewide'!D319</f>
        <v>MOUNT ETNA CIVIL TOWN</v>
      </c>
      <c r="E316">
        <f>'Main - Statewide'!E319</f>
        <v>0</v>
      </c>
      <c r="F316">
        <f>'Main - Statewide'!F319</f>
        <v>111</v>
      </c>
      <c r="G316">
        <f>'Main - Statewide'!G319</f>
        <v>3.0276580655719818E-3</v>
      </c>
      <c r="H316" s="66">
        <f>IFERROR(ROUND('Main - Statewide'!H319,2),"")</f>
        <v>635.69000000000005</v>
      </c>
      <c r="I316">
        <f>'Main - Statewide'!I319</f>
        <v>0</v>
      </c>
      <c r="J316">
        <f>'Main - Statewide'!J319</f>
        <v>0</v>
      </c>
      <c r="K316">
        <f>'Main - Statewide'!K319</f>
        <v>375.49</v>
      </c>
      <c r="L316">
        <f>'Main - Statewide'!L319</f>
        <v>0</v>
      </c>
      <c r="M316">
        <f>'Main - Statewide'!M319</f>
        <v>0</v>
      </c>
      <c r="N316">
        <f>'Main - Statewide'!N319</f>
        <v>0</v>
      </c>
      <c r="O316">
        <f>'Main - Statewide'!O319</f>
        <v>0</v>
      </c>
      <c r="P316">
        <f>'Main - Statewide'!P319</f>
        <v>0</v>
      </c>
      <c r="Q316">
        <f>'Main - Statewide'!Q319</f>
        <v>375.49</v>
      </c>
      <c r="R316">
        <f>'Main - Statewide'!R319</f>
        <v>260.20000000000005</v>
      </c>
    </row>
    <row r="317" spans="1:18" x14ac:dyDescent="0.25">
      <c r="A317" t="str">
        <f>'Main - Statewide'!A320</f>
        <v>35</v>
      </c>
      <c r="B317">
        <f>'Main - Statewide'!B320</f>
        <v>3</v>
      </c>
      <c r="C317" t="str">
        <f>'Main - Statewide'!C320</f>
        <v>0686</v>
      </c>
      <c r="D317" t="str">
        <f>'Main - Statewide'!D320</f>
        <v>ROANOKE CIVIL TOWN</v>
      </c>
      <c r="E317">
        <f>'Main - Statewide'!E320</f>
        <v>0</v>
      </c>
      <c r="F317">
        <f>'Main - Statewide'!F320</f>
        <v>1762</v>
      </c>
      <c r="G317">
        <f>'Main - Statewide'!G320</f>
        <v>4.8060662266106592E-2</v>
      </c>
      <c r="H317" s="66">
        <f>IFERROR(ROUND('Main - Statewide'!H320,2),"")</f>
        <v>10090.86</v>
      </c>
      <c r="I317">
        <f>'Main - Statewide'!I320</f>
        <v>0</v>
      </c>
      <c r="J317">
        <f>'Main - Statewide'!J320</f>
        <v>0</v>
      </c>
      <c r="K317">
        <f>'Main - Statewide'!K320</f>
        <v>5960.44</v>
      </c>
      <c r="L317">
        <f>'Main - Statewide'!L320</f>
        <v>0</v>
      </c>
      <c r="M317">
        <f>'Main - Statewide'!M320</f>
        <v>0</v>
      </c>
      <c r="N317">
        <f>'Main - Statewide'!N320</f>
        <v>0</v>
      </c>
      <c r="O317">
        <f>'Main - Statewide'!O320</f>
        <v>0</v>
      </c>
      <c r="P317">
        <f>'Main - Statewide'!P320</f>
        <v>0</v>
      </c>
      <c r="Q317">
        <f>'Main - Statewide'!Q320</f>
        <v>5960.44</v>
      </c>
      <c r="R317">
        <f>'Main - Statewide'!R320</f>
        <v>4130.420000000001</v>
      </c>
    </row>
    <row r="318" spans="1:18" x14ac:dyDescent="0.25">
      <c r="A318" t="str">
        <f>'Main - Statewide'!A321</f>
        <v>35</v>
      </c>
      <c r="B318">
        <f>'Main - Statewide'!B321</f>
        <v>3</v>
      </c>
      <c r="C318" t="str">
        <f>'Main - Statewide'!C321</f>
        <v>0687</v>
      </c>
      <c r="D318" t="str">
        <f>'Main - Statewide'!D321</f>
        <v>WARREN CIVIL TOWN</v>
      </c>
      <c r="E318">
        <f>'Main - Statewide'!E321</f>
        <v>0</v>
      </c>
      <c r="F318">
        <f>'Main - Statewide'!F321</f>
        <v>1182</v>
      </c>
      <c r="G318">
        <f>'Main - Statewide'!G321</f>
        <v>3.2240466968523264E-2</v>
      </c>
      <c r="H318" s="66">
        <f>IFERROR(ROUND('Main - Statewide'!H321,2),"")</f>
        <v>6769.24</v>
      </c>
      <c r="I318">
        <f>'Main - Statewide'!I321</f>
        <v>0</v>
      </c>
      <c r="J318">
        <f>'Main - Statewide'!J321</f>
        <v>0</v>
      </c>
      <c r="K318">
        <f>'Main - Statewide'!K321</f>
        <v>3998.43</v>
      </c>
      <c r="L318">
        <f>'Main - Statewide'!L321</f>
        <v>0</v>
      </c>
      <c r="M318">
        <f>'Main - Statewide'!M321</f>
        <v>0</v>
      </c>
      <c r="N318">
        <f>'Main - Statewide'!N321</f>
        <v>0</v>
      </c>
      <c r="O318">
        <f>'Main - Statewide'!O321</f>
        <v>0</v>
      </c>
      <c r="P318">
        <f>'Main - Statewide'!P321</f>
        <v>0</v>
      </c>
      <c r="Q318">
        <f>'Main - Statewide'!Q321</f>
        <v>3998.43</v>
      </c>
      <c r="R318">
        <f>'Main - Statewide'!R321</f>
        <v>2770.81</v>
      </c>
    </row>
    <row r="319" spans="1:18" x14ac:dyDescent="0.25">
      <c r="A319">
        <f>'Main - Statewide'!A322</f>
        <v>0</v>
      </c>
      <c r="B319">
        <f>'Main - Statewide'!B322</f>
        <v>0</v>
      </c>
      <c r="C319">
        <f>'Main - Statewide'!C322</f>
        <v>0</v>
      </c>
      <c r="D319" t="str">
        <f>'Main - Statewide'!D322</f>
        <v>COUNTY DISTRIBUTION AMOUNT</v>
      </c>
      <c r="E319">
        <f>'Main - Statewide'!E322</f>
        <v>0</v>
      </c>
      <c r="F319">
        <f>'Main - Statewide'!F322</f>
        <v>36662</v>
      </c>
      <c r="G319">
        <f>'Main - Statewide'!G322</f>
        <v>0.99999999999999989</v>
      </c>
      <c r="H319" s="66">
        <f>IFERROR(ROUND('Main - Statewide'!H322,2),"")</f>
        <v>209960.89</v>
      </c>
      <c r="I319">
        <f>'Main - Statewide'!I322</f>
        <v>0</v>
      </c>
      <c r="J319">
        <f>'Main - Statewide'!J322</f>
        <v>0</v>
      </c>
      <c r="K319">
        <f>'Main - Statewide'!K322</f>
        <v>124019.09</v>
      </c>
      <c r="L319">
        <f>'Main - Statewide'!L322</f>
        <v>0</v>
      </c>
      <c r="M319">
        <f>'Main - Statewide'!M322</f>
        <v>0</v>
      </c>
      <c r="N319">
        <f>'Main - Statewide'!N322</f>
        <v>0</v>
      </c>
      <c r="O319">
        <f>'Main - Statewide'!O322</f>
        <v>0</v>
      </c>
      <c r="P319">
        <f>'Main - Statewide'!P322</f>
        <v>0</v>
      </c>
      <c r="Q319">
        <f>'Main - Statewide'!Q322</f>
        <v>124019.09</v>
      </c>
      <c r="R319">
        <f>'Main - Statewide'!R322</f>
        <v>85941.800000000017</v>
      </c>
    </row>
    <row r="320" spans="1:18" x14ac:dyDescent="0.25">
      <c r="A320" t="str">
        <f>'Main - Statewide'!A323</f>
        <v/>
      </c>
      <c r="B320">
        <f>'Main - Statewide'!B323</f>
        <v>0</v>
      </c>
      <c r="C320">
        <f>'Main - Statewide'!C323</f>
        <v>0</v>
      </c>
      <c r="D320" t="str">
        <f>'Main - Statewide'!D323</f>
        <v/>
      </c>
      <c r="E320">
        <f>'Main - Statewide'!E323</f>
        <v>0</v>
      </c>
      <c r="F320">
        <f>'Main - Statewide'!F323</f>
        <v>0</v>
      </c>
      <c r="G320">
        <f>'Main - Statewide'!G323</f>
        <v>0</v>
      </c>
      <c r="H320" s="66">
        <f>IFERROR(ROUND('Main - Statewide'!H323,2),"")</f>
        <v>0</v>
      </c>
      <c r="I320">
        <f>'Main - Statewide'!I323</f>
        <v>0</v>
      </c>
      <c r="J320">
        <f>'Main - Statewide'!J323</f>
        <v>0</v>
      </c>
      <c r="K320" t="str">
        <f>'Main - Statewide'!K323</f>
        <v/>
      </c>
      <c r="L320" t="str">
        <f>'Main - Statewide'!L323</f>
        <v/>
      </c>
      <c r="M320" t="str">
        <f>'Main - Statewide'!M323</f>
        <v/>
      </c>
      <c r="N320" t="str">
        <f>'Main - Statewide'!N323</f>
        <v/>
      </c>
      <c r="O320" t="str">
        <f>'Main - Statewide'!O323</f>
        <v/>
      </c>
      <c r="P320" t="str">
        <f>'Main - Statewide'!P323</f>
        <v/>
      </c>
      <c r="Q320" t="str">
        <f>'Main - Statewide'!Q323</f>
        <v/>
      </c>
      <c r="R320" t="str">
        <f>'Main - Statewide'!R323</f>
        <v/>
      </c>
    </row>
    <row r="321" spans="1:18" x14ac:dyDescent="0.25">
      <c r="A321" t="str">
        <f>'Main - Statewide'!A324</f>
        <v>36</v>
      </c>
      <c r="B321">
        <f>'Main - Statewide'!B324</f>
        <v>1</v>
      </c>
      <c r="C321" t="str">
        <f>'Main - Statewide'!C324</f>
        <v>0000</v>
      </c>
      <c r="D321" t="str">
        <f>'Main - Statewide'!D324</f>
        <v>JACKSON COUNTY</v>
      </c>
      <c r="E321">
        <f>'Main - Statewide'!E324</f>
        <v>0</v>
      </c>
      <c r="F321">
        <f>'Main - Statewide'!F324</f>
        <v>19690</v>
      </c>
      <c r="G321">
        <f>'Main - Statewide'!G324</f>
        <v>0.42409752735418282</v>
      </c>
      <c r="H321" s="66">
        <f>IFERROR(ROUND('Main - Statewide'!H324,2),"")</f>
        <v>112763.34</v>
      </c>
      <c r="I321">
        <f>'Main - Statewide'!I324</f>
        <v>0</v>
      </c>
      <c r="J321">
        <f>'Main - Statewide'!J324</f>
        <v>0</v>
      </c>
      <c r="K321">
        <f>'Main - Statewide'!K324</f>
        <v>66606.73</v>
      </c>
      <c r="L321">
        <f>'Main - Statewide'!L324</f>
        <v>0</v>
      </c>
      <c r="M321">
        <f>'Main - Statewide'!M324</f>
        <v>0</v>
      </c>
      <c r="N321">
        <f>'Main - Statewide'!N324</f>
        <v>0</v>
      </c>
      <c r="O321">
        <f>'Main - Statewide'!O324</f>
        <v>0</v>
      </c>
      <c r="P321">
        <f>'Main - Statewide'!P324</f>
        <v>0</v>
      </c>
      <c r="Q321">
        <f>'Main - Statewide'!Q324</f>
        <v>66606.73</v>
      </c>
      <c r="R321">
        <f>'Main - Statewide'!R324</f>
        <v>46156.61</v>
      </c>
    </row>
    <row r="322" spans="1:18" x14ac:dyDescent="0.25">
      <c r="A322" t="str">
        <f>'Main - Statewide'!A325</f>
        <v>36</v>
      </c>
      <c r="B322">
        <f>'Main - Statewide'!B325</f>
        <v>3</v>
      </c>
      <c r="C322" t="str">
        <f>'Main - Statewide'!C325</f>
        <v>0688</v>
      </c>
      <c r="D322" t="str">
        <f>'Main - Statewide'!D325</f>
        <v>BROWNSTOWN CIVIL TOWN</v>
      </c>
      <c r="E322">
        <f>'Main - Statewide'!E325</f>
        <v>0</v>
      </c>
      <c r="F322">
        <f>'Main - Statewide'!F325</f>
        <v>3025</v>
      </c>
      <c r="G322">
        <f>'Main - Statewide'!G325</f>
        <v>6.515464805720686E-2</v>
      </c>
      <c r="H322" s="66">
        <f>IFERROR(ROUND('Main - Statewide'!H325,2),"")</f>
        <v>17323.98</v>
      </c>
      <c r="I322">
        <f>'Main - Statewide'!I325</f>
        <v>0</v>
      </c>
      <c r="J322">
        <f>'Main - Statewide'!J325</f>
        <v>0</v>
      </c>
      <c r="K322">
        <f>'Main - Statewide'!K325</f>
        <v>10232.879999999999</v>
      </c>
      <c r="L322">
        <f>'Main - Statewide'!L325</f>
        <v>0</v>
      </c>
      <c r="M322">
        <f>'Main - Statewide'!M325</f>
        <v>0</v>
      </c>
      <c r="N322">
        <f>'Main - Statewide'!N325</f>
        <v>0</v>
      </c>
      <c r="O322">
        <f>'Main - Statewide'!O325</f>
        <v>0</v>
      </c>
      <c r="P322">
        <f>'Main - Statewide'!P325</f>
        <v>0</v>
      </c>
      <c r="Q322">
        <f>'Main - Statewide'!Q325</f>
        <v>10232.879999999999</v>
      </c>
      <c r="R322">
        <f>'Main - Statewide'!R325</f>
        <v>7091.1</v>
      </c>
    </row>
    <row r="323" spans="1:18" x14ac:dyDescent="0.25">
      <c r="A323" t="str">
        <f>'Main - Statewide'!A326</f>
        <v>36</v>
      </c>
      <c r="B323">
        <f>'Main - Statewide'!B326</f>
        <v>3</v>
      </c>
      <c r="C323" t="str">
        <f>'Main - Statewide'!C326</f>
        <v>0689</v>
      </c>
      <c r="D323" t="str">
        <f>'Main - Statewide'!D326</f>
        <v>CROTHERSVILLE CIVIL TOWN</v>
      </c>
      <c r="E323">
        <f>'Main - Statewide'!E326</f>
        <v>0</v>
      </c>
      <c r="F323">
        <f>'Main - Statewide'!F326</f>
        <v>1509</v>
      </c>
      <c r="G323">
        <f>'Main - Statewide'!G326</f>
        <v>3.2501938485396745E-2</v>
      </c>
      <c r="H323" s="66">
        <f>IFERROR(ROUND('Main - Statewide'!H326,2),"")</f>
        <v>8641.94</v>
      </c>
      <c r="I323">
        <f>'Main - Statewide'!I326</f>
        <v>0</v>
      </c>
      <c r="J323">
        <f>'Main - Statewide'!J326</f>
        <v>0</v>
      </c>
      <c r="K323">
        <f>'Main - Statewide'!K326</f>
        <v>5104.6000000000004</v>
      </c>
      <c r="L323">
        <f>'Main - Statewide'!L326</f>
        <v>0</v>
      </c>
      <c r="M323">
        <f>'Main - Statewide'!M326</f>
        <v>0</v>
      </c>
      <c r="N323">
        <f>'Main - Statewide'!N326</f>
        <v>0</v>
      </c>
      <c r="O323">
        <f>'Main - Statewide'!O326</f>
        <v>0</v>
      </c>
      <c r="P323">
        <f>'Main - Statewide'!P326</f>
        <v>0</v>
      </c>
      <c r="Q323">
        <f>'Main - Statewide'!Q326</f>
        <v>5104.6000000000004</v>
      </c>
      <c r="R323">
        <f>'Main - Statewide'!R326</f>
        <v>3537.34</v>
      </c>
    </row>
    <row r="324" spans="1:18" x14ac:dyDescent="0.25">
      <c r="A324" t="str">
        <f>'Main - Statewide'!A327</f>
        <v>36</v>
      </c>
      <c r="B324">
        <f>'Main - Statewide'!B327</f>
        <v>3</v>
      </c>
      <c r="C324" t="str">
        <f>'Main - Statewide'!C327</f>
        <v>0690</v>
      </c>
      <c r="D324" t="str">
        <f>'Main - Statewide'!D327</f>
        <v>MEDORA CIVIL TOWN</v>
      </c>
      <c r="E324">
        <f>'Main - Statewide'!E327</f>
        <v>0</v>
      </c>
      <c r="F324">
        <f>'Main - Statewide'!F327</f>
        <v>635</v>
      </c>
      <c r="G324">
        <f>'Main - Statewide'!G327</f>
        <v>1.3677091410355819E-2</v>
      </c>
      <c r="H324" s="66">
        <f>IFERROR(ROUND('Main - Statewide'!H327,2),"")</f>
        <v>3636.6</v>
      </c>
      <c r="I324">
        <f>'Main - Statewide'!I327</f>
        <v>0</v>
      </c>
      <c r="J324">
        <f>'Main - Statewide'!J327</f>
        <v>0</v>
      </c>
      <c r="K324">
        <f>'Main - Statewide'!K327</f>
        <v>2148.06</v>
      </c>
      <c r="L324">
        <f>'Main - Statewide'!L327</f>
        <v>0</v>
      </c>
      <c r="M324">
        <f>'Main - Statewide'!M327</f>
        <v>0</v>
      </c>
      <c r="N324">
        <f>'Main - Statewide'!N327</f>
        <v>0</v>
      </c>
      <c r="O324">
        <f>'Main - Statewide'!O327</f>
        <v>0</v>
      </c>
      <c r="P324">
        <f>'Main - Statewide'!P327</f>
        <v>0</v>
      </c>
      <c r="Q324">
        <f>'Main - Statewide'!Q327</f>
        <v>2148.06</v>
      </c>
      <c r="R324">
        <f>'Main - Statewide'!R327</f>
        <v>1488.54</v>
      </c>
    </row>
    <row r="325" spans="1:18" x14ac:dyDescent="0.25">
      <c r="A325" t="str">
        <f>'Main - Statewide'!A328</f>
        <v>36</v>
      </c>
      <c r="B325">
        <f>'Main - Statewide'!B328</f>
        <v>3</v>
      </c>
      <c r="C325" t="str">
        <f>'Main - Statewide'!C328</f>
        <v>0314</v>
      </c>
      <c r="D325" t="str">
        <f>'Main - Statewide'!D328</f>
        <v>SEYMOUR CIVIL CITY</v>
      </c>
      <c r="E325">
        <f>'Main - Statewide'!E328</f>
        <v>0</v>
      </c>
      <c r="F325">
        <f>'Main - Statewide'!F328</f>
        <v>21569</v>
      </c>
      <c r="G325">
        <f>'Main - Statewide'!G328</f>
        <v>0.46456879469285778</v>
      </c>
      <c r="H325" s="66">
        <f>IFERROR(ROUND('Main - Statewide'!H328,2),"")</f>
        <v>123524.25</v>
      </c>
      <c r="I325">
        <f>'Main - Statewide'!I328</f>
        <v>0</v>
      </c>
      <c r="J325">
        <f>'Main - Statewide'!J328</f>
        <v>0</v>
      </c>
      <c r="K325">
        <f>'Main - Statewide'!K328</f>
        <v>72962.95</v>
      </c>
      <c r="L325">
        <f>'Main - Statewide'!L328</f>
        <v>0</v>
      </c>
      <c r="M325">
        <f>'Main - Statewide'!M328</f>
        <v>0</v>
      </c>
      <c r="N325">
        <f>'Main - Statewide'!N328</f>
        <v>0</v>
      </c>
      <c r="O325">
        <f>'Main - Statewide'!O328</f>
        <v>0</v>
      </c>
      <c r="P325">
        <f>'Main - Statewide'!P328</f>
        <v>0</v>
      </c>
      <c r="Q325">
        <f>'Main - Statewide'!Q328</f>
        <v>72962.95</v>
      </c>
      <c r="R325">
        <f>'Main - Statewide'!R328</f>
        <v>50561.3</v>
      </c>
    </row>
    <row r="326" spans="1:18" x14ac:dyDescent="0.25">
      <c r="A326">
        <f>'Main - Statewide'!A329</f>
        <v>0</v>
      </c>
      <c r="B326">
        <f>'Main - Statewide'!B329</f>
        <v>0</v>
      </c>
      <c r="C326">
        <f>'Main - Statewide'!C329</f>
        <v>0</v>
      </c>
      <c r="D326" t="str">
        <f>'Main - Statewide'!D329</f>
        <v>COUNTY DISTRIBUTION AMOUNT</v>
      </c>
      <c r="E326">
        <f>'Main - Statewide'!E329</f>
        <v>0</v>
      </c>
      <c r="F326">
        <f>'Main - Statewide'!F329</f>
        <v>46428</v>
      </c>
      <c r="G326">
        <f>'Main - Statewide'!G329</f>
        <v>1</v>
      </c>
      <c r="H326" s="66">
        <f>IFERROR(ROUND('Main - Statewide'!H329,2),"")</f>
        <v>265890.11</v>
      </c>
      <c r="I326">
        <f>'Main - Statewide'!I329</f>
        <v>0</v>
      </c>
      <c r="J326">
        <f>'Main - Statewide'!J329</f>
        <v>0</v>
      </c>
      <c r="K326">
        <f>'Main - Statewide'!K329</f>
        <v>157055.22</v>
      </c>
      <c r="L326">
        <f>'Main - Statewide'!L329</f>
        <v>0</v>
      </c>
      <c r="M326">
        <f>'Main - Statewide'!M329</f>
        <v>0</v>
      </c>
      <c r="N326">
        <f>'Main - Statewide'!N329</f>
        <v>0</v>
      </c>
      <c r="O326">
        <f>'Main - Statewide'!O329</f>
        <v>0</v>
      </c>
      <c r="P326">
        <f>'Main - Statewide'!P329</f>
        <v>0</v>
      </c>
      <c r="Q326">
        <f>'Main - Statewide'!Q329</f>
        <v>157055.22</v>
      </c>
      <c r="R326">
        <f>'Main - Statewide'!R329</f>
        <v>108834.88999999998</v>
      </c>
    </row>
    <row r="327" spans="1:18" x14ac:dyDescent="0.25">
      <c r="A327" t="str">
        <f>'Main - Statewide'!A330</f>
        <v/>
      </c>
      <c r="B327">
        <f>'Main - Statewide'!B330</f>
        <v>0</v>
      </c>
      <c r="C327">
        <f>'Main - Statewide'!C330</f>
        <v>0</v>
      </c>
      <c r="D327" t="str">
        <f>'Main - Statewide'!D330</f>
        <v/>
      </c>
      <c r="E327">
        <f>'Main - Statewide'!E330</f>
        <v>0</v>
      </c>
      <c r="F327">
        <f>'Main - Statewide'!F330</f>
        <v>0</v>
      </c>
      <c r="G327">
        <f>'Main - Statewide'!G330</f>
        <v>0</v>
      </c>
      <c r="H327" s="66">
        <f>IFERROR(ROUND('Main - Statewide'!H330,2),"")</f>
        <v>0</v>
      </c>
      <c r="I327">
        <f>'Main - Statewide'!I330</f>
        <v>0</v>
      </c>
      <c r="J327">
        <f>'Main - Statewide'!J330</f>
        <v>0</v>
      </c>
      <c r="K327" t="str">
        <f>'Main - Statewide'!K330</f>
        <v/>
      </c>
      <c r="L327" t="str">
        <f>'Main - Statewide'!L330</f>
        <v/>
      </c>
      <c r="M327" t="str">
        <f>'Main - Statewide'!M330</f>
        <v/>
      </c>
      <c r="N327" t="str">
        <f>'Main - Statewide'!N330</f>
        <v/>
      </c>
      <c r="O327" t="str">
        <f>'Main - Statewide'!O330</f>
        <v/>
      </c>
      <c r="P327" t="str">
        <f>'Main - Statewide'!P330</f>
        <v/>
      </c>
      <c r="Q327" t="str">
        <f>'Main - Statewide'!Q330</f>
        <v/>
      </c>
      <c r="R327" t="str">
        <f>'Main - Statewide'!R330</f>
        <v/>
      </c>
    </row>
    <row r="328" spans="1:18" x14ac:dyDescent="0.25">
      <c r="A328" t="str">
        <f>'Main - Statewide'!A331</f>
        <v>37</v>
      </c>
      <c r="B328">
        <f>'Main - Statewide'!B331</f>
        <v>1</v>
      </c>
      <c r="C328" t="str">
        <f>'Main - Statewide'!C331</f>
        <v>0000</v>
      </c>
      <c r="D328" t="str">
        <f>'Main - Statewide'!D331</f>
        <v>JASPER COUNTY</v>
      </c>
      <c r="E328">
        <f>'Main - Statewide'!E331</f>
        <v>0</v>
      </c>
      <c r="F328">
        <f>'Main - Statewide'!F331</f>
        <v>20757</v>
      </c>
      <c r="G328">
        <f>'Main - Statewide'!G331</f>
        <v>0.63056686311440546</v>
      </c>
      <c r="H328" s="66">
        <f>IFERROR(ROUND('Main - Statewide'!H331,2),"")</f>
        <v>118873.98</v>
      </c>
      <c r="I328">
        <f>'Main - Statewide'!I331</f>
        <v>0</v>
      </c>
      <c r="J328">
        <f>'Main - Statewide'!J331</f>
        <v>0</v>
      </c>
      <c r="K328">
        <f>'Main - Statewide'!K331</f>
        <v>70216.14</v>
      </c>
      <c r="L328">
        <f>'Main - Statewide'!L331</f>
        <v>0</v>
      </c>
      <c r="M328">
        <f>'Main - Statewide'!M331</f>
        <v>0</v>
      </c>
      <c r="N328">
        <f>'Main - Statewide'!N331</f>
        <v>0</v>
      </c>
      <c r="O328">
        <f>'Main - Statewide'!O331</f>
        <v>0</v>
      </c>
      <c r="P328">
        <f>'Main - Statewide'!P331</f>
        <v>0</v>
      </c>
      <c r="Q328">
        <f>'Main - Statewide'!Q331</f>
        <v>70216.14</v>
      </c>
      <c r="R328">
        <f>'Main - Statewide'!R331</f>
        <v>48657.84</v>
      </c>
    </row>
    <row r="329" spans="1:18" x14ac:dyDescent="0.25">
      <c r="A329" t="str">
        <f>'Main - Statewide'!A332</f>
        <v>37</v>
      </c>
      <c r="B329">
        <f>'Main - Statewide'!B332</f>
        <v>3</v>
      </c>
      <c r="C329" t="str">
        <f>'Main - Statewide'!C332</f>
        <v>0691</v>
      </c>
      <c r="D329" t="str">
        <f>'Main - Statewide'!D332</f>
        <v>DEMOTTE CIVIL TOWN</v>
      </c>
      <c r="E329">
        <f>'Main - Statewide'!E332</f>
        <v>0</v>
      </c>
      <c r="F329">
        <f>'Main - Statewide'!F332</f>
        <v>4168</v>
      </c>
      <c r="G329">
        <f>'Main - Statewide'!G332</f>
        <v>0.12661765599368127</v>
      </c>
      <c r="H329" s="66">
        <f>IFERROR(ROUND('Main - Statewide'!H332,2),"")</f>
        <v>23869.86</v>
      </c>
      <c r="I329">
        <f>'Main - Statewide'!I332</f>
        <v>0</v>
      </c>
      <c r="J329">
        <f>'Main - Statewide'!J332</f>
        <v>0</v>
      </c>
      <c r="K329">
        <f>'Main - Statewide'!K332</f>
        <v>14099.38</v>
      </c>
      <c r="L329">
        <f>'Main - Statewide'!L332</f>
        <v>0</v>
      </c>
      <c r="M329">
        <f>'Main - Statewide'!M332</f>
        <v>0</v>
      </c>
      <c r="N329">
        <f>'Main - Statewide'!N332</f>
        <v>0</v>
      </c>
      <c r="O329">
        <f>'Main - Statewide'!O332</f>
        <v>0</v>
      </c>
      <c r="P329">
        <f>'Main - Statewide'!P332</f>
        <v>0</v>
      </c>
      <c r="Q329">
        <f>'Main - Statewide'!Q332</f>
        <v>14099.38</v>
      </c>
      <c r="R329">
        <f>'Main - Statewide'!R332</f>
        <v>9770.4800000000014</v>
      </c>
    </row>
    <row r="330" spans="1:18" x14ac:dyDescent="0.25">
      <c r="A330" t="str">
        <f>'Main - Statewide'!A333</f>
        <v>37</v>
      </c>
      <c r="B330">
        <f>'Main - Statewide'!B333</f>
        <v>3</v>
      </c>
      <c r="C330" t="str">
        <f>'Main - Statewide'!C333</f>
        <v>0692</v>
      </c>
      <c r="D330" t="str">
        <f>'Main - Statewide'!D333</f>
        <v>REMINGTON CIVIL TOWN</v>
      </c>
      <c r="E330">
        <f>'Main - Statewide'!E333</f>
        <v>0</v>
      </c>
      <c r="F330">
        <f>'Main - Statewide'!F333</f>
        <v>1356</v>
      </c>
      <c r="G330">
        <f>'Main - Statewide'!G333</f>
        <v>4.1193268120784977E-2</v>
      </c>
      <c r="H330" s="66">
        <f>IFERROR(ROUND('Main - Statewide'!H333,2),"")</f>
        <v>7765.72</v>
      </c>
      <c r="I330">
        <f>'Main - Statewide'!I333</f>
        <v>0</v>
      </c>
      <c r="J330">
        <f>'Main - Statewide'!J333</f>
        <v>0</v>
      </c>
      <c r="K330">
        <f>'Main - Statewide'!K333</f>
        <v>4587.04</v>
      </c>
      <c r="L330">
        <f>'Main - Statewide'!L333</f>
        <v>0</v>
      </c>
      <c r="M330">
        <f>'Main - Statewide'!M333</f>
        <v>0</v>
      </c>
      <c r="N330">
        <f>'Main - Statewide'!N333</f>
        <v>0</v>
      </c>
      <c r="O330">
        <f>'Main - Statewide'!O333</f>
        <v>0</v>
      </c>
      <c r="P330">
        <f>'Main - Statewide'!P333</f>
        <v>0</v>
      </c>
      <c r="Q330">
        <f>'Main - Statewide'!Q333</f>
        <v>4587.04</v>
      </c>
      <c r="R330">
        <f>'Main - Statewide'!R333</f>
        <v>3178.6800000000003</v>
      </c>
    </row>
    <row r="331" spans="1:18" x14ac:dyDescent="0.25">
      <c r="A331" t="str">
        <f>'Main - Statewide'!A334</f>
        <v>37</v>
      </c>
      <c r="B331">
        <f>'Main - Statewide'!B334</f>
        <v>3</v>
      </c>
      <c r="C331" t="str">
        <f>'Main - Statewide'!C334</f>
        <v>0437</v>
      </c>
      <c r="D331" t="str">
        <f>'Main - Statewide'!D334</f>
        <v>RENSSELAER CIVIL CITY</v>
      </c>
      <c r="E331">
        <f>'Main - Statewide'!E334</f>
        <v>0</v>
      </c>
      <c r="F331">
        <f>'Main - Statewide'!F334</f>
        <v>5733</v>
      </c>
      <c r="G331">
        <f>'Main - Statewide'!G334</f>
        <v>0.17416003402393826</v>
      </c>
      <c r="H331" s="66">
        <f>IFERROR(ROUND('Main - Statewide'!H334,2),"")</f>
        <v>32832.519999999997</v>
      </c>
      <c r="I331">
        <f>'Main - Statewide'!I334</f>
        <v>0</v>
      </c>
      <c r="J331">
        <f>'Main - Statewide'!J334</f>
        <v>0</v>
      </c>
      <c r="K331">
        <f>'Main - Statewide'!K334</f>
        <v>19393.419999999998</v>
      </c>
      <c r="L331">
        <f>'Main - Statewide'!L334</f>
        <v>0</v>
      </c>
      <c r="M331">
        <f>'Main - Statewide'!M334</f>
        <v>0</v>
      </c>
      <c r="N331">
        <f>'Main - Statewide'!N334</f>
        <v>0</v>
      </c>
      <c r="O331">
        <f>'Main - Statewide'!O334</f>
        <v>0</v>
      </c>
      <c r="P331">
        <f>'Main - Statewide'!P334</f>
        <v>0</v>
      </c>
      <c r="Q331">
        <f>'Main - Statewide'!Q334</f>
        <v>19393.419999999998</v>
      </c>
      <c r="R331">
        <f>'Main - Statewide'!R334</f>
        <v>13439.099999999999</v>
      </c>
    </row>
    <row r="332" spans="1:18" x14ac:dyDescent="0.25">
      <c r="A332" t="str">
        <f>'Main - Statewide'!A335</f>
        <v>37</v>
      </c>
      <c r="B332">
        <f>'Main - Statewide'!B335</f>
        <v>3</v>
      </c>
      <c r="C332" t="str">
        <f>'Main - Statewide'!C335</f>
        <v>0693</v>
      </c>
      <c r="D332" t="str">
        <f>'Main - Statewide'!D335</f>
        <v>WHEATFIELD CIVIL TOWN</v>
      </c>
      <c r="E332">
        <f>'Main - Statewide'!E335</f>
        <v>0</v>
      </c>
      <c r="F332">
        <f>'Main - Statewide'!F335</f>
        <v>904</v>
      </c>
      <c r="G332">
        <f>'Main - Statewide'!G335</f>
        <v>2.7462178747189987E-2</v>
      </c>
      <c r="H332" s="66">
        <f>IFERROR(ROUND('Main - Statewide'!H335,2),"")</f>
        <v>5177.1499999999996</v>
      </c>
      <c r="I332">
        <f>'Main - Statewide'!I335</f>
        <v>0</v>
      </c>
      <c r="J332">
        <f>'Main - Statewide'!J335</f>
        <v>0</v>
      </c>
      <c r="K332">
        <f>'Main - Statewide'!K335</f>
        <v>3058.02</v>
      </c>
      <c r="L332">
        <f>'Main - Statewide'!L335</f>
        <v>0</v>
      </c>
      <c r="M332">
        <f>'Main - Statewide'!M335</f>
        <v>0</v>
      </c>
      <c r="N332">
        <f>'Main - Statewide'!N335</f>
        <v>0</v>
      </c>
      <c r="O332">
        <f>'Main - Statewide'!O335</f>
        <v>0</v>
      </c>
      <c r="P332">
        <f>'Main - Statewide'!P335</f>
        <v>0</v>
      </c>
      <c r="Q332">
        <f>'Main - Statewide'!Q335</f>
        <v>3058.02</v>
      </c>
      <c r="R332">
        <f>'Main - Statewide'!R335</f>
        <v>2119.1299999999997</v>
      </c>
    </row>
    <row r="333" spans="1:18" x14ac:dyDescent="0.25">
      <c r="A333">
        <f>'Main - Statewide'!A336</f>
        <v>0</v>
      </c>
      <c r="B333">
        <f>'Main - Statewide'!B336</f>
        <v>0</v>
      </c>
      <c r="C333">
        <f>'Main - Statewide'!C336</f>
        <v>0</v>
      </c>
      <c r="D333" t="str">
        <f>'Main - Statewide'!D336</f>
        <v>COUNTY DISTRIBUTION AMOUNT</v>
      </c>
      <c r="E333">
        <f>'Main - Statewide'!E336</f>
        <v>0</v>
      </c>
      <c r="F333">
        <f>'Main - Statewide'!F336</f>
        <v>32918</v>
      </c>
      <c r="G333">
        <f>'Main - Statewide'!G336</f>
        <v>1</v>
      </c>
      <c r="H333" s="66">
        <f>IFERROR(ROUND('Main - Statewide'!H336,2),"")</f>
        <v>188519.23</v>
      </c>
      <c r="I333">
        <f>'Main - Statewide'!I336</f>
        <v>0</v>
      </c>
      <c r="J333">
        <f>'Main - Statewide'!J336</f>
        <v>0</v>
      </c>
      <c r="K333">
        <f>'Main - Statewide'!K336</f>
        <v>111354</v>
      </c>
      <c r="L333">
        <f>'Main - Statewide'!L336</f>
        <v>0</v>
      </c>
      <c r="M333">
        <f>'Main - Statewide'!M336</f>
        <v>0</v>
      </c>
      <c r="N333">
        <f>'Main - Statewide'!N336</f>
        <v>0</v>
      </c>
      <c r="O333">
        <f>'Main - Statewide'!O336</f>
        <v>0</v>
      </c>
      <c r="P333">
        <f>'Main - Statewide'!P336</f>
        <v>0</v>
      </c>
      <c r="Q333">
        <f>'Main - Statewide'!Q336</f>
        <v>111354</v>
      </c>
      <c r="R333">
        <f>'Main - Statewide'!R336</f>
        <v>77165.229999999981</v>
      </c>
    </row>
    <row r="334" spans="1:18" x14ac:dyDescent="0.25">
      <c r="A334" t="str">
        <f>'Main - Statewide'!A337</f>
        <v/>
      </c>
      <c r="B334">
        <f>'Main - Statewide'!B337</f>
        <v>0</v>
      </c>
      <c r="C334">
        <f>'Main - Statewide'!C337</f>
        <v>0</v>
      </c>
      <c r="D334" t="str">
        <f>'Main - Statewide'!D337</f>
        <v/>
      </c>
      <c r="E334">
        <f>'Main - Statewide'!E337</f>
        <v>0</v>
      </c>
      <c r="F334">
        <f>'Main - Statewide'!F337</f>
        <v>0</v>
      </c>
      <c r="G334">
        <f>'Main - Statewide'!G337</f>
        <v>0</v>
      </c>
      <c r="H334" s="66">
        <f>IFERROR(ROUND('Main - Statewide'!H337,2),"")</f>
        <v>0</v>
      </c>
      <c r="I334">
        <f>'Main - Statewide'!I337</f>
        <v>0</v>
      </c>
      <c r="J334">
        <f>'Main - Statewide'!J337</f>
        <v>0</v>
      </c>
      <c r="K334" t="str">
        <f>'Main - Statewide'!K337</f>
        <v/>
      </c>
      <c r="L334" t="str">
        <f>'Main - Statewide'!L337</f>
        <v/>
      </c>
      <c r="M334" t="str">
        <f>'Main - Statewide'!M337</f>
        <v/>
      </c>
      <c r="N334" t="str">
        <f>'Main - Statewide'!N337</f>
        <v/>
      </c>
      <c r="O334" t="str">
        <f>'Main - Statewide'!O337</f>
        <v/>
      </c>
      <c r="P334" t="str">
        <f>'Main - Statewide'!P337</f>
        <v/>
      </c>
      <c r="Q334" t="str">
        <f>'Main - Statewide'!Q337</f>
        <v/>
      </c>
      <c r="R334" t="str">
        <f>'Main - Statewide'!R337</f>
        <v/>
      </c>
    </row>
    <row r="335" spans="1:18" x14ac:dyDescent="0.25">
      <c r="A335" t="str">
        <f>'Main - Statewide'!A338</f>
        <v>38</v>
      </c>
      <c r="B335">
        <f>'Main - Statewide'!B338</f>
        <v>1</v>
      </c>
      <c r="C335" t="str">
        <f>'Main - Statewide'!C338</f>
        <v>0000</v>
      </c>
      <c r="D335" t="str">
        <f>'Main - Statewide'!D338</f>
        <v>JAY COUNTY</v>
      </c>
      <c r="E335">
        <f>'Main - Statewide'!E338</f>
        <v>0</v>
      </c>
      <c r="F335">
        <f>'Main - Statewide'!F338</f>
        <v>10015</v>
      </c>
      <c r="G335">
        <f>'Main - Statewide'!G338</f>
        <v>0.48906143178044731</v>
      </c>
      <c r="H335" s="66">
        <f>IFERROR(ROUND('Main - Statewide'!H338,2),"")</f>
        <v>57355.25</v>
      </c>
      <c r="I335">
        <f>'Main - Statewide'!I338</f>
        <v>0</v>
      </c>
      <c r="J335">
        <f>'Main - Statewide'!J338</f>
        <v>0</v>
      </c>
      <c r="K335">
        <f>'Main - Statewide'!K338</f>
        <v>33878.43</v>
      </c>
      <c r="L335">
        <f>'Main - Statewide'!L338</f>
        <v>0</v>
      </c>
      <c r="M335">
        <f>'Main - Statewide'!M338</f>
        <v>0</v>
      </c>
      <c r="N335">
        <f>'Main - Statewide'!N338</f>
        <v>0</v>
      </c>
      <c r="O335">
        <f>'Main - Statewide'!O338</f>
        <v>0</v>
      </c>
      <c r="P335">
        <f>'Main - Statewide'!P338</f>
        <v>0</v>
      </c>
      <c r="Q335">
        <f>'Main - Statewide'!Q338</f>
        <v>33878.43</v>
      </c>
      <c r="R335">
        <f>'Main - Statewide'!R338</f>
        <v>23476.82</v>
      </c>
    </row>
    <row r="336" spans="1:18" x14ac:dyDescent="0.25">
      <c r="A336" t="str">
        <f>'Main - Statewide'!A339</f>
        <v>38</v>
      </c>
      <c r="B336">
        <f>'Main - Statewide'!B339</f>
        <v>3</v>
      </c>
      <c r="C336" t="str">
        <f>'Main - Statewide'!C339</f>
        <v>0694</v>
      </c>
      <c r="D336" t="str">
        <f>'Main - Statewide'!D339</f>
        <v>BRYANT CIVIL TOWN</v>
      </c>
      <c r="E336">
        <f>'Main - Statewide'!E339</f>
        <v>0</v>
      </c>
      <c r="F336">
        <f>'Main - Statewide'!F339</f>
        <v>239</v>
      </c>
      <c r="G336">
        <f>'Main - Statewide'!G339</f>
        <v>1.1671061627112022E-2</v>
      </c>
      <c r="H336" s="66">
        <f>IFERROR(ROUND('Main - Statewide'!H339,2),"")</f>
        <v>1368.74</v>
      </c>
      <c r="I336">
        <f>'Main - Statewide'!I339</f>
        <v>0</v>
      </c>
      <c r="J336">
        <f>'Main - Statewide'!J339</f>
        <v>0</v>
      </c>
      <c r="K336">
        <f>'Main - Statewide'!K339</f>
        <v>808.48</v>
      </c>
      <c r="L336">
        <f>'Main - Statewide'!L339</f>
        <v>0</v>
      </c>
      <c r="M336">
        <f>'Main - Statewide'!M339</f>
        <v>0</v>
      </c>
      <c r="N336">
        <f>'Main - Statewide'!N339</f>
        <v>0</v>
      </c>
      <c r="O336">
        <f>'Main - Statewide'!O339</f>
        <v>0</v>
      </c>
      <c r="P336">
        <f>'Main - Statewide'!P339</f>
        <v>0</v>
      </c>
      <c r="Q336">
        <f>'Main - Statewide'!Q339</f>
        <v>808.48</v>
      </c>
      <c r="R336">
        <f>'Main - Statewide'!R339</f>
        <v>560.26</v>
      </c>
    </row>
    <row r="337" spans="1:18" x14ac:dyDescent="0.25">
      <c r="A337" t="str">
        <f>'Main - Statewide'!A340</f>
        <v>38</v>
      </c>
      <c r="B337">
        <f>'Main - Statewide'!B340</f>
        <v>3</v>
      </c>
      <c r="C337" t="str">
        <f>'Main - Statewide'!C340</f>
        <v>0450</v>
      </c>
      <c r="D337" t="str">
        <f>'Main - Statewide'!D340</f>
        <v>DUNKIRK CIVIL CITY</v>
      </c>
      <c r="E337" t="str">
        <f>'Main - Statewide'!E340</f>
        <v>Y</v>
      </c>
      <c r="F337">
        <f>'Main - Statewide'!F340</f>
        <v>2032</v>
      </c>
      <c r="G337">
        <f>'Main - Statewide'!G340</f>
        <v>9.9228440277370836E-2</v>
      </c>
      <c r="H337" s="66">
        <f>IFERROR(ROUND('Main - Statewide'!H340,2),"")</f>
        <v>11637.13</v>
      </c>
      <c r="I337">
        <f>'Main - Statewide'!I340</f>
        <v>0</v>
      </c>
      <c r="J337">
        <f>'Main - Statewide'!J340</f>
        <v>0</v>
      </c>
      <c r="K337">
        <f>'Main - Statewide'!K340</f>
        <v>6873.79</v>
      </c>
      <c r="L337">
        <f>'Main - Statewide'!L340</f>
        <v>0</v>
      </c>
      <c r="M337">
        <f>'Main - Statewide'!M340</f>
        <v>0</v>
      </c>
      <c r="N337">
        <f>'Main - Statewide'!N340</f>
        <v>0</v>
      </c>
      <c r="O337">
        <f>'Main - Statewide'!O340</f>
        <v>0</v>
      </c>
      <c r="P337">
        <f>'Main - Statewide'!P340</f>
        <v>0</v>
      </c>
      <c r="Q337">
        <f>'Main - Statewide'!Q340</f>
        <v>6873.79</v>
      </c>
      <c r="R337">
        <f>'Main - Statewide'!R340</f>
        <v>4763.3399999999992</v>
      </c>
    </row>
    <row r="338" spans="1:18" x14ac:dyDescent="0.25">
      <c r="A338" t="str">
        <f>'Main - Statewide'!A341</f>
        <v>38</v>
      </c>
      <c r="B338">
        <f>'Main - Statewide'!B341</f>
        <v>3</v>
      </c>
      <c r="C338" t="str">
        <f>'Main - Statewide'!C341</f>
        <v>0695</v>
      </c>
      <c r="D338" t="str">
        <f>'Main - Statewide'!D341</f>
        <v>PENNVILLE CIVIL TOWN</v>
      </c>
      <c r="E338">
        <f>'Main - Statewide'!E341</f>
        <v>0</v>
      </c>
      <c r="F338">
        <f>'Main - Statewide'!F341</f>
        <v>621</v>
      </c>
      <c r="G338">
        <f>'Main - Statewide'!G341</f>
        <v>3.0325227072956342E-2</v>
      </c>
      <c r="H338" s="66">
        <f>IFERROR(ROUND('Main - Statewide'!H341,2),"")</f>
        <v>3556.43</v>
      </c>
      <c r="I338">
        <f>'Main - Statewide'!I341</f>
        <v>0</v>
      </c>
      <c r="J338">
        <f>'Main - Statewide'!J341</f>
        <v>0</v>
      </c>
      <c r="K338">
        <f>'Main - Statewide'!K341</f>
        <v>2100.6999999999998</v>
      </c>
      <c r="L338">
        <f>'Main - Statewide'!L341</f>
        <v>0</v>
      </c>
      <c r="M338">
        <f>'Main - Statewide'!M341</f>
        <v>0</v>
      </c>
      <c r="N338">
        <f>'Main - Statewide'!N341</f>
        <v>0</v>
      </c>
      <c r="O338">
        <f>'Main - Statewide'!O341</f>
        <v>0</v>
      </c>
      <c r="P338">
        <f>'Main - Statewide'!P341</f>
        <v>0</v>
      </c>
      <c r="Q338">
        <f>'Main - Statewide'!Q341</f>
        <v>2100.6999999999998</v>
      </c>
      <c r="R338">
        <f>'Main - Statewide'!R341</f>
        <v>1455.73</v>
      </c>
    </row>
    <row r="339" spans="1:18" x14ac:dyDescent="0.25">
      <c r="A339" t="str">
        <f>'Main - Statewide'!A342</f>
        <v>38</v>
      </c>
      <c r="B339">
        <f>'Main - Statewide'!B342</f>
        <v>3</v>
      </c>
      <c r="C339" t="str">
        <f>'Main - Statewide'!C342</f>
        <v>0417</v>
      </c>
      <c r="D339" t="str">
        <f>'Main - Statewide'!D342</f>
        <v>PORTLAND CIVIL CITY</v>
      </c>
      <c r="E339">
        <f>'Main - Statewide'!E342</f>
        <v>0</v>
      </c>
      <c r="F339">
        <f>'Main - Statewide'!F342</f>
        <v>6320</v>
      </c>
      <c r="G339">
        <f>'Main - Statewide'!G342</f>
        <v>0.30862388905166521</v>
      </c>
      <c r="H339" s="66">
        <f>IFERROR(ROUND('Main - Statewide'!H342,2),"")</f>
        <v>36194.230000000003</v>
      </c>
      <c r="I339">
        <f>'Main - Statewide'!I342</f>
        <v>0</v>
      </c>
      <c r="J339">
        <f>'Main - Statewide'!J342</f>
        <v>0</v>
      </c>
      <c r="K339">
        <f>'Main - Statewide'!K342</f>
        <v>21379.1</v>
      </c>
      <c r="L339">
        <f>'Main - Statewide'!L342</f>
        <v>0</v>
      </c>
      <c r="M339">
        <f>'Main - Statewide'!M342</f>
        <v>0</v>
      </c>
      <c r="N339">
        <f>'Main - Statewide'!N342</f>
        <v>0</v>
      </c>
      <c r="O339">
        <f>'Main - Statewide'!O342</f>
        <v>0</v>
      </c>
      <c r="P339">
        <f>'Main - Statewide'!P342</f>
        <v>0</v>
      </c>
      <c r="Q339">
        <f>'Main - Statewide'!Q342</f>
        <v>21379.1</v>
      </c>
      <c r="R339">
        <f>'Main - Statewide'!R342</f>
        <v>14815.130000000005</v>
      </c>
    </row>
    <row r="340" spans="1:18" x14ac:dyDescent="0.25">
      <c r="A340" t="str">
        <f>'Main - Statewide'!A343</f>
        <v>38</v>
      </c>
      <c r="B340">
        <f>'Main - Statewide'!B343</f>
        <v>3</v>
      </c>
      <c r="C340" t="str">
        <f>'Main - Statewide'!C343</f>
        <v>0696</v>
      </c>
      <c r="D340" t="str">
        <f>'Main - Statewide'!D343</f>
        <v>REDKEY CIVIL TOWN</v>
      </c>
      <c r="E340">
        <f>'Main - Statewide'!E343</f>
        <v>0</v>
      </c>
      <c r="F340">
        <f>'Main - Statewide'!F343</f>
        <v>1100</v>
      </c>
      <c r="G340">
        <f>'Main - Statewide'!G343</f>
        <v>5.3716183221017677E-2</v>
      </c>
      <c r="H340" s="66">
        <f>IFERROR(ROUND('Main - Statewide'!H343,2),"")</f>
        <v>6299.63</v>
      </c>
      <c r="I340">
        <f>'Main - Statewide'!I343</f>
        <v>0</v>
      </c>
      <c r="J340">
        <f>'Main - Statewide'!J343</f>
        <v>0</v>
      </c>
      <c r="K340">
        <f>'Main - Statewide'!K343</f>
        <v>3721.05</v>
      </c>
      <c r="L340">
        <f>'Main - Statewide'!L343</f>
        <v>0</v>
      </c>
      <c r="M340">
        <f>'Main - Statewide'!M343</f>
        <v>0</v>
      </c>
      <c r="N340">
        <f>'Main - Statewide'!N343</f>
        <v>0</v>
      </c>
      <c r="O340">
        <f>'Main - Statewide'!O343</f>
        <v>0</v>
      </c>
      <c r="P340">
        <f>'Main - Statewide'!P343</f>
        <v>0</v>
      </c>
      <c r="Q340">
        <f>'Main - Statewide'!Q343</f>
        <v>3721.05</v>
      </c>
      <c r="R340">
        <f>'Main - Statewide'!R343</f>
        <v>2578.58</v>
      </c>
    </row>
    <row r="341" spans="1:18" x14ac:dyDescent="0.25">
      <c r="A341" t="str">
        <f>'Main - Statewide'!A344</f>
        <v>38</v>
      </c>
      <c r="B341">
        <f>'Main - Statewide'!B344</f>
        <v>3</v>
      </c>
      <c r="C341" t="str">
        <f>'Main - Statewide'!C344</f>
        <v>0697</v>
      </c>
      <c r="D341" t="str">
        <f>'Main - Statewide'!D344</f>
        <v>SALAMONIA CIVIL TOWN</v>
      </c>
      <c r="E341">
        <f>'Main - Statewide'!E344</f>
        <v>0</v>
      </c>
      <c r="F341">
        <f>'Main - Statewide'!F344</f>
        <v>151</v>
      </c>
      <c r="G341">
        <f>'Main - Statewide'!G344</f>
        <v>7.3737669694306082E-3</v>
      </c>
      <c r="H341" s="66">
        <f>IFERROR(ROUND('Main - Statewide'!H344,2),"")</f>
        <v>864.77</v>
      </c>
      <c r="I341">
        <f>'Main - Statewide'!I344</f>
        <v>0</v>
      </c>
      <c r="J341">
        <f>'Main - Statewide'!J344</f>
        <v>0</v>
      </c>
      <c r="K341">
        <f>'Main - Statewide'!K344</f>
        <v>510.8</v>
      </c>
      <c r="L341">
        <f>'Main - Statewide'!L344</f>
        <v>0</v>
      </c>
      <c r="M341">
        <f>'Main - Statewide'!M344</f>
        <v>0</v>
      </c>
      <c r="N341">
        <f>'Main - Statewide'!N344</f>
        <v>0</v>
      </c>
      <c r="O341">
        <f>'Main - Statewide'!O344</f>
        <v>0</v>
      </c>
      <c r="P341">
        <f>'Main - Statewide'!P344</f>
        <v>0</v>
      </c>
      <c r="Q341">
        <f>'Main - Statewide'!Q344</f>
        <v>510.8</v>
      </c>
      <c r="R341">
        <f>'Main - Statewide'!R344</f>
        <v>353.96999999999997</v>
      </c>
    </row>
    <row r="342" spans="1:18" x14ac:dyDescent="0.25">
      <c r="A342">
        <f>'Main - Statewide'!A345</f>
        <v>0</v>
      </c>
      <c r="B342">
        <f>'Main - Statewide'!B345</f>
        <v>0</v>
      </c>
      <c r="C342">
        <f>'Main - Statewide'!C345</f>
        <v>0</v>
      </c>
      <c r="D342" t="str">
        <f>'Main - Statewide'!D345</f>
        <v>COUNTY DISTRIBUTION AMOUNT</v>
      </c>
      <c r="E342">
        <f>'Main - Statewide'!E345</f>
        <v>0</v>
      </c>
      <c r="F342">
        <f>'Main - Statewide'!F345</f>
        <v>20478</v>
      </c>
      <c r="G342">
        <f>'Main - Statewide'!G345</f>
        <v>1</v>
      </c>
      <c r="H342" s="66">
        <f>IFERROR(ROUND('Main - Statewide'!H345,2),"")</f>
        <v>117276.18</v>
      </c>
      <c r="I342">
        <f>'Main - Statewide'!I345</f>
        <v>0</v>
      </c>
      <c r="J342">
        <f>'Main - Statewide'!J345</f>
        <v>0</v>
      </c>
      <c r="K342">
        <f>'Main - Statewide'!K345</f>
        <v>69272.350000000006</v>
      </c>
      <c r="L342">
        <f>'Main - Statewide'!L345</f>
        <v>0</v>
      </c>
      <c r="M342">
        <f>'Main - Statewide'!M345</f>
        <v>0</v>
      </c>
      <c r="N342">
        <f>'Main - Statewide'!N345</f>
        <v>0</v>
      </c>
      <c r="O342">
        <f>'Main - Statewide'!O345</f>
        <v>0</v>
      </c>
      <c r="P342">
        <f>'Main - Statewide'!P345</f>
        <v>0</v>
      </c>
      <c r="Q342">
        <f>'Main - Statewide'!Q345</f>
        <v>69272.350000000006</v>
      </c>
      <c r="R342">
        <f>'Main - Statewide'!R345</f>
        <v>48003.83</v>
      </c>
    </row>
    <row r="343" spans="1:18" x14ac:dyDescent="0.25">
      <c r="A343" t="str">
        <f>'Main - Statewide'!A346</f>
        <v/>
      </c>
      <c r="B343">
        <f>'Main - Statewide'!B346</f>
        <v>0</v>
      </c>
      <c r="C343">
        <f>'Main - Statewide'!C346</f>
        <v>0</v>
      </c>
      <c r="D343" t="str">
        <f>'Main - Statewide'!D346</f>
        <v/>
      </c>
      <c r="E343">
        <f>'Main - Statewide'!E346</f>
        <v>0</v>
      </c>
      <c r="F343">
        <f>'Main - Statewide'!F346</f>
        <v>0</v>
      </c>
      <c r="G343">
        <f>'Main - Statewide'!G346</f>
        <v>0</v>
      </c>
      <c r="H343" s="66">
        <f>IFERROR(ROUND('Main - Statewide'!H346,2),"")</f>
        <v>0</v>
      </c>
      <c r="I343">
        <f>'Main - Statewide'!I346</f>
        <v>0</v>
      </c>
      <c r="J343">
        <f>'Main - Statewide'!J346</f>
        <v>0</v>
      </c>
      <c r="K343" t="str">
        <f>'Main - Statewide'!K346</f>
        <v/>
      </c>
      <c r="L343" t="str">
        <f>'Main - Statewide'!L346</f>
        <v/>
      </c>
      <c r="M343" t="str">
        <f>'Main - Statewide'!M346</f>
        <v/>
      </c>
      <c r="N343" t="str">
        <f>'Main - Statewide'!N346</f>
        <v/>
      </c>
      <c r="O343" t="str">
        <f>'Main - Statewide'!O346</f>
        <v/>
      </c>
      <c r="P343" t="str">
        <f>'Main - Statewide'!P346</f>
        <v/>
      </c>
      <c r="Q343" t="str">
        <f>'Main - Statewide'!Q346</f>
        <v/>
      </c>
      <c r="R343" t="str">
        <f>'Main - Statewide'!R346</f>
        <v/>
      </c>
    </row>
    <row r="344" spans="1:18" x14ac:dyDescent="0.25">
      <c r="A344" t="str">
        <f>'Main - Statewide'!A347</f>
        <v>39</v>
      </c>
      <c r="B344">
        <f>'Main - Statewide'!B347</f>
        <v>1</v>
      </c>
      <c r="C344" t="str">
        <f>'Main - Statewide'!C347</f>
        <v>0000</v>
      </c>
      <c r="D344" t="str">
        <f>'Main - Statewide'!D347</f>
        <v>JEFFERSON COUNTY</v>
      </c>
      <c r="E344">
        <f>'Main - Statewide'!E347</f>
        <v>0</v>
      </c>
      <c r="F344">
        <f>'Main - Statewide'!F347</f>
        <v>16632</v>
      </c>
      <c r="G344">
        <f>'Main - Statewide'!G347</f>
        <v>0.50176486559869671</v>
      </c>
      <c r="H344" s="66">
        <f>IFERROR(ROUND('Main - Statewide'!H347,2),"")</f>
        <v>95250.38</v>
      </c>
      <c r="I344">
        <f>'Main - Statewide'!I347</f>
        <v>0</v>
      </c>
      <c r="J344">
        <f>'Main - Statewide'!J347</f>
        <v>0</v>
      </c>
      <c r="K344">
        <f>'Main - Statewide'!K347</f>
        <v>56262.22</v>
      </c>
      <c r="L344">
        <f>'Main - Statewide'!L347</f>
        <v>0</v>
      </c>
      <c r="M344">
        <f>'Main - Statewide'!M347</f>
        <v>0</v>
      </c>
      <c r="N344">
        <f>'Main - Statewide'!N347</f>
        <v>0</v>
      </c>
      <c r="O344">
        <f>'Main - Statewide'!O347</f>
        <v>0</v>
      </c>
      <c r="P344">
        <f>'Main - Statewide'!P347</f>
        <v>0</v>
      </c>
      <c r="Q344">
        <f>'Main - Statewide'!Q347</f>
        <v>56262.22</v>
      </c>
      <c r="R344">
        <f>'Main - Statewide'!R347</f>
        <v>38988.160000000003</v>
      </c>
    </row>
    <row r="345" spans="1:18" x14ac:dyDescent="0.25">
      <c r="A345" t="str">
        <f>'Main - Statewide'!A348</f>
        <v>39</v>
      </c>
      <c r="B345">
        <f>'Main - Statewide'!B348</f>
        <v>3</v>
      </c>
      <c r="C345" t="str">
        <f>'Main - Statewide'!C348</f>
        <v>0698</v>
      </c>
      <c r="D345" t="str">
        <f>'Main - Statewide'!D348</f>
        <v>BROOKSBURG CIVIL TOWN</v>
      </c>
      <c r="E345">
        <f>'Main - Statewide'!E348</f>
        <v>0</v>
      </c>
      <c r="F345">
        <f>'Main - Statewide'!F348</f>
        <v>72</v>
      </c>
      <c r="G345">
        <f>'Main - Statewide'!G348</f>
        <v>2.1721422753190334E-3</v>
      </c>
      <c r="H345" s="66">
        <f>IFERROR(ROUND('Main - Statewide'!H348,2),"")</f>
        <v>412.34</v>
      </c>
      <c r="I345">
        <f>'Main - Statewide'!I348</f>
        <v>0</v>
      </c>
      <c r="J345">
        <f>'Main - Statewide'!J348</f>
        <v>0</v>
      </c>
      <c r="K345">
        <f>'Main - Statewide'!K348</f>
        <v>243.56</v>
      </c>
      <c r="L345">
        <f>'Main - Statewide'!L348</f>
        <v>0</v>
      </c>
      <c r="M345">
        <f>'Main - Statewide'!M348</f>
        <v>0</v>
      </c>
      <c r="N345">
        <f>'Main - Statewide'!N348</f>
        <v>0</v>
      </c>
      <c r="O345">
        <f>'Main - Statewide'!O348</f>
        <v>0</v>
      </c>
      <c r="P345">
        <f>'Main - Statewide'!P348</f>
        <v>0</v>
      </c>
      <c r="Q345">
        <f>'Main - Statewide'!Q348</f>
        <v>243.56</v>
      </c>
      <c r="R345">
        <f>'Main - Statewide'!R348</f>
        <v>168.77999999999997</v>
      </c>
    </row>
    <row r="346" spans="1:18" x14ac:dyDescent="0.25">
      <c r="A346" t="str">
        <f>'Main - Statewide'!A349</f>
        <v>39</v>
      </c>
      <c r="B346">
        <f>'Main - Statewide'!B349</f>
        <v>3</v>
      </c>
      <c r="C346" t="str">
        <f>'Main - Statewide'!C349</f>
        <v>0699</v>
      </c>
      <c r="D346" t="str">
        <f>'Main - Statewide'!D349</f>
        <v>DUPONT CIVIL TOWN</v>
      </c>
      <c r="E346">
        <f>'Main - Statewide'!E349</f>
        <v>0</v>
      </c>
      <c r="F346">
        <f>'Main - Statewide'!F349</f>
        <v>343</v>
      </c>
      <c r="G346">
        <f>'Main - Statewide'!G349</f>
        <v>1.0347844450478172E-2</v>
      </c>
      <c r="H346" s="66">
        <f>IFERROR(ROUND('Main - Statewide'!H349,2),"")</f>
        <v>1964.34</v>
      </c>
      <c r="I346">
        <f>'Main - Statewide'!I349</f>
        <v>0</v>
      </c>
      <c r="J346">
        <f>'Main - Statewide'!J349</f>
        <v>0</v>
      </c>
      <c r="K346">
        <f>'Main - Statewide'!K349</f>
        <v>1160.29</v>
      </c>
      <c r="L346">
        <f>'Main - Statewide'!L349</f>
        <v>0</v>
      </c>
      <c r="M346">
        <f>'Main - Statewide'!M349</f>
        <v>0</v>
      </c>
      <c r="N346">
        <f>'Main - Statewide'!N349</f>
        <v>0</v>
      </c>
      <c r="O346">
        <f>'Main - Statewide'!O349</f>
        <v>0</v>
      </c>
      <c r="P346">
        <f>'Main - Statewide'!P349</f>
        <v>0</v>
      </c>
      <c r="Q346">
        <f>'Main - Statewide'!Q349</f>
        <v>1160.29</v>
      </c>
      <c r="R346">
        <f>'Main - Statewide'!R349</f>
        <v>804.05</v>
      </c>
    </row>
    <row r="347" spans="1:18" x14ac:dyDescent="0.25">
      <c r="A347" t="str">
        <f>'Main - Statewide'!A350</f>
        <v>39</v>
      </c>
      <c r="B347">
        <f>'Main - Statewide'!B350</f>
        <v>3</v>
      </c>
      <c r="C347" t="str">
        <f>'Main - Statewide'!C350</f>
        <v>0700</v>
      </c>
      <c r="D347" t="str">
        <f>'Main - Statewide'!D350</f>
        <v>HANOVER CIVIL TOWN</v>
      </c>
      <c r="E347">
        <f>'Main - Statewide'!E350</f>
        <v>0</v>
      </c>
      <c r="F347">
        <f>'Main - Statewide'!F350</f>
        <v>3743</v>
      </c>
      <c r="G347">
        <f>'Main - Statewide'!G350</f>
        <v>0.11292122967387697</v>
      </c>
      <c r="H347" s="66">
        <f>IFERROR(ROUND('Main - Statewide'!H350,2),"")</f>
        <v>21435.919999999998</v>
      </c>
      <c r="I347">
        <f>'Main - Statewide'!I350</f>
        <v>0</v>
      </c>
      <c r="J347">
        <f>'Main - Statewide'!J350</f>
        <v>0</v>
      </c>
      <c r="K347">
        <f>'Main - Statewide'!K350</f>
        <v>12661.71</v>
      </c>
      <c r="L347">
        <f>'Main - Statewide'!L350</f>
        <v>0</v>
      </c>
      <c r="M347">
        <f>'Main - Statewide'!M350</f>
        <v>0</v>
      </c>
      <c r="N347">
        <f>'Main - Statewide'!N350</f>
        <v>0</v>
      </c>
      <c r="O347">
        <f>'Main - Statewide'!O350</f>
        <v>0</v>
      </c>
      <c r="P347">
        <f>'Main - Statewide'!P350</f>
        <v>0</v>
      </c>
      <c r="Q347">
        <f>'Main - Statewide'!Q350</f>
        <v>12661.71</v>
      </c>
      <c r="R347">
        <f>'Main - Statewide'!R350</f>
        <v>8774.2099999999991</v>
      </c>
    </row>
    <row r="348" spans="1:18" x14ac:dyDescent="0.25">
      <c r="A348" t="str">
        <f>'Main - Statewide'!A351</f>
        <v>39</v>
      </c>
      <c r="B348">
        <f>'Main - Statewide'!B351</f>
        <v>3</v>
      </c>
      <c r="C348" t="str">
        <f>'Main - Statewide'!C351</f>
        <v>0316</v>
      </c>
      <c r="D348" t="str">
        <f>'Main - Statewide'!D351</f>
        <v>MADISON CIVIL CITY</v>
      </c>
      <c r="E348">
        <f>'Main - Statewide'!E351</f>
        <v>0</v>
      </c>
      <c r="F348">
        <f>'Main - Statewide'!F351</f>
        <v>12357</v>
      </c>
      <c r="G348">
        <f>'Main - Statewide'!G351</f>
        <v>0.37279391800162909</v>
      </c>
      <c r="H348" s="66">
        <f>IFERROR(ROUND('Main - Statewide'!H351,2),"")</f>
        <v>70767.73</v>
      </c>
      <c r="I348">
        <f>'Main - Statewide'!I351</f>
        <v>0</v>
      </c>
      <c r="J348">
        <f>'Main - Statewide'!J351</f>
        <v>0</v>
      </c>
      <c r="K348">
        <f>'Main - Statewide'!K351</f>
        <v>41800.879999999997</v>
      </c>
      <c r="L348">
        <f>'Main - Statewide'!L351</f>
        <v>0</v>
      </c>
      <c r="M348">
        <f>'Main - Statewide'!M351</f>
        <v>0</v>
      </c>
      <c r="N348">
        <f>'Main - Statewide'!N351</f>
        <v>0</v>
      </c>
      <c r="O348">
        <f>'Main - Statewide'!O351</f>
        <v>0</v>
      </c>
      <c r="P348">
        <f>'Main - Statewide'!P351</f>
        <v>0</v>
      </c>
      <c r="Q348">
        <f>'Main - Statewide'!Q351</f>
        <v>41800.879999999997</v>
      </c>
      <c r="R348">
        <f>'Main - Statewide'!R351</f>
        <v>28966.85</v>
      </c>
    </row>
    <row r="349" spans="1:18" x14ac:dyDescent="0.25">
      <c r="A349">
        <f>'Main - Statewide'!A352</f>
        <v>0</v>
      </c>
      <c r="B349">
        <f>'Main - Statewide'!B352</f>
        <v>0</v>
      </c>
      <c r="C349">
        <f>'Main - Statewide'!C352</f>
        <v>0</v>
      </c>
      <c r="D349" t="str">
        <f>'Main - Statewide'!D352</f>
        <v>COUNTY DISTRIBUTION AMOUNT</v>
      </c>
      <c r="E349">
        <f>'Main - Statewide'!E352</f>
        <v>0</v>
      </c>
      <c r="F349">
        <f>'Main - Statewide'!F352</f>
        <v>33147</v>
      </c>
      <c r="G349">
        <f>'Main - Statewide'!G352</f>
        <v>1</v>
      </c>
      <c r="H349" s="66">
        <f>IFERROR(ROUND('Main - Statewide'!H352,2),"")</f>
        <v>189830.71</v>
      </c>
      <c r="I349">
        <f>'Main - Statewide'!I352</f>
        <v>0</v>
      </c>
      <c r="J349">
        <f>'Main - Statewide'!J352</f>
        <v>0</v>
      </c>
      <c r="K349">
        <f>'Main - Statewide'!K352</f>
        <v>112128.66</v>
      </c>
      <c r="L349">
        <f>'Main - Statewide'!L352</f>
        <v>0</v>
      </c>
      <c r="M349">
        <f>'Main - Statewide'!M352</f>
        <v>0</v>
      </c>
      <c r="N349">
        <f>'Main - Statewide'!N352</f>
        <v>0</v>
      </c>
      <c r="O349">
        <f>'Main - Statewide'!O352</f>
        <v>0</v>
      </c>
      <c r="P349">
        <f>'Main - Statewide'!P352</f>
        <v>0</v>
      </c>
      <c r="Q349">
        <f>'Main - Statewide'!Q352</f>
        <v>112128.66</v>
      </c>
      <c r="R349">
        <f>'Main - Statewide'!R352</f>
        <v>77702.049999999988</v>
      </c>
    </row>
    <row r="350" spans="1:18" x14ac:dyDescent="0.25">
      <c r="A350" t="str">
        <f>'Main - Statewide'!A353</f>
        <v/>
      </c>
      <c r="B350">
        <f>'Main - Statewide'!B353</f>
        <v>0</v>
      </c>
      <c r="C350">
        <f>'Main - Statewide'!C353</f>
        <v>0</v>
      </c>
      <c r="D350" t="str">
        <f>'Main - Statewide'!D353</f>
        <v/>
      </c>
      <c r="E350">
        <f>'Main - Statewide'!E353</f>
        <v>0</v>
      </c>
      <c r="F350">
        <f>'Main - Statewide'!F353</f>
        <v>0</v>
      </c>
      <c r="G350">
        <f>'Main - Statewide'!G353</f>
        <v>0</v>
      </c>
      <c r="H350" s="66">
        <f>IFERROR(ROUND('Main - Statewide'!H353,2),"")</f>
        <v>0</v>
      </c>
      <c r="I350">
        <f>'Main - Statewide'!I353</f>
        <v>0</v>
      </c>
      <c r="J350">
        <f>'Main - Statewide'!J353</f>
        <v>0</v>
      </c>
      <c r="K350" t="str">
        <f>'Main - Statewide'!K353</f>
        <v/>
      </c>
      <c r="L350" t="str">
        <f>'Main - Statewide'!L353</f>
        <v/>
      </c>
      <c r="M350" t="str">
        <f>'Main - Statewide'!M353</f>
        <v/>
      </c>
      <c r="N350" t="str">
        <f>'Main - Statewide'!N353</f>
        <v/>
      </c>
      <c r="O350" t="str">
        <f>'Main - Statewide'!O353</f>
        <v/>
      </c>
      <c r="P350" t="str">
        <f>'Main - Statewide'!P353</f>
        <v/>
      </c>
      <c r="Q350" t="str">
        <f>'Main - Statewide'!Q353</f>
        <v/>
      </c>
      <c r="R350" t="str">
        <f>'Main - Statewide'!R353</f>
        <v/>
      </c>
    </row>
    <row r="351" spans="1:18" x14ac:dyDescent="0.25">
      <c r="A351" t="str">
        <f>'Main - Statewide'!A354</f>
        <v>40</v>
      </c>
      <c r="B351">
        <f>'Main - Statewide'!B354</f>
        <v>1</v>
      </c>
      <c r="C351" t="str">
        <f>'Main - Statewide'!C354</f>
        <v>0000</v>
      </c>
      <c r="D351" t="str">
        <f>'Main - Statewide'!D354</f>
        <v>JENNINGS COUNTY</v>
      </c>
      <c r="E351">
        <f>'Main - Statewide'!E354</f>
        <v>0</v>
      </c>
      <c r="F351">
        <f>'Main - Statewide'!F354</f>
        <v>20769</v>
      </c>
      <c r="G351">
        <f>'Main - Statewide'!G354</f>
        <v>0.75214572846123207</v>
      </c>
      <c r="H351" s="66">
        <f>IFERROR(ROUND('Main - Statewide'!H354,2),"")</f>
        <v>118942.7</v>
      </c>
      <c r="I351">
        <f>'Main - Statewide'!I354</f>
        <v>0</v>
      </c>
      <c r="J351">
        <f>'Main - Statewide'!J354</f>
        <v>0</v>
      </c>
      <c r="K351">
        <f>'Main - Statewide'!K354</f>
        <v>70256.740000000005</v>
      </c>
      <c r="L351">
        <f>'Main - Statewide'!L354</f>
        <v>0</v>
      </c>
      <c r="M351">
        <f>'Main - Statewide'!M354</f>
        <v>0</v>
      </c>
      <c r="N351">
        <f>'Main - Statewide'!N354</f>
        <v>0</v>
      </c>
      <c r="O351">
        <f>'Main - Statewide'!O354</f>
        <v>0</v>
      </c>
      <c r="P351">
        <f>'Main - Statewide'!P354</f>
        <v>0</v>
      </c>
      <c r="Q351">
        <f>'Main - Statewide'!Q354</f>
        <v>70256.740000000005</v>
      </c>
      <c r="R351">
        <f>'Main - Statewide'!R354</f>
        <v>48685.959999999992</v>
      </c>
    </row>
    <row r="352" spans="1:18" x14ac:dyDescent="0.25">
      <c r="A352" t="str">
        <f>'Main - Statewide'!A355</f>
        <v>40</v>
      </c>
      <c r="B352">
        <f>'Main - Statewide'!B355</f>
        <v>3</v>
      </c>
      <c r="C352" t="str">
        <f>'Main - Statewide'!C355</f>
        <v>0441</v>
      </c>
      <c r="D352" t="str">
        <f>'Main - Statewide'!D355</f>
        <v>NORTH VERNON CIVIL CITY</v>
      </c>
      <c r="E352">
        <f>'Main - Statewide'!E355</f>
        <v>0</v>
      </c>
      <c r="F352">
        <f>'Main - Statewide'!F355</f>
        <v>6608</v>
      </c>
      <c r="G352">
        <f>'Main - Statewide'!G355</f>
        <v>0.23930757252018978</v>
      </c>
      <c r="H352" s="66">
        <f>IFERROR(ROUND('Main - Statewide'!H355,2),"")</f>
        <v>37843.58</v>
      </c>
      <c r="I352">
        <f>'Main - Statewide'!I355</f>
        <v>0</v>
      </c>
      <c r="J352">
        <f>'Main - Statewide'!J355</f>
        <v>0</v>
      </c>
      <c r="K352">
        <f>'Main - Statewide'!K355</f>
        <v>22353.34</v>
      </c>
      <c r="L352">
        <f>'Main - Statewide'!L355</f>
        <v>0</v>
      </c>
      <c r="M352">
        <f>'Main - Statewide'!M355</f>
        <v>0</v>
      </c>
      <c r="N352">
        <f>'Main - Statewide'!N355</f>
        <v>0</v>
      </c>
      <c r="O352">
        <f>'Main - Statewide'!O355</f>
        <v>0</v>
      </c>
      <c r="P352">
        <f>'Main - Statewide'!P355</f>
        <v>0</v>
      </c>
      <c r="Q352">
        <f>'Main - Statewide'!Q355</f>
        <v>22353.34</v>
      </c>
      <c r="R352">
        <f>'Main - Statewide'!R355</f>
        <v>15490.240000000002</v>
      </c>
    </row>
    <row r="353" spans="1:18" x14ac:dyDescent="0.25">
      <c r="A353" t="str">
        <f>'Main - Statewide'!A356</f>
        <v>40</v>
      </c>
      <c r="B353">
        <f>'Main - Statewide'!B356</f>
        <v>3</v>
      </c>
      <c r="C353" t="str">
        <f>'Main - Statewide'!C356</f>
        <v>0701</v>
      </c>
      <c r="D353" t="str">
        <f>'Main - Statewide'!D356</f>
        <v>VERNON CIVIL TOWN</v>
      </c>
      <c r="E353">
        <f>'Main - Statewide'!E356</f>
        <v>0</v>
      </c>
      <c r="F353">
        <f>'Main - Statewide'!F356</f>
        <v>236</v>
      </c>
      <c r="G353">
        <f>'Main - Statewide'!G356</f>
        <v>8.5466990185782063E-3</v>
      </c>
      <c r="H353" s="66">
        <f>IFERROR(ROUND('Main - Statewide'!H356,2),"")</f>
        <v>1351.56</v>
      </c>
      <c r="I353">
        <f>'Main - Statewide'!I356</f>
        <v>0</v>
      </c>
      <c r="J353">
        <f>'Main - Statewide'!J356</f>
        <v>0</v>
      </c>
      <c r="K353">
        <f>'Main - Statewide'!K356</f>
        <v>798.33</v>
      </c>
      <c r="L353">
        <f>'Main - Statewide'!L356</f>
        <v>0</v>
      </c>
      <c r="M353">
        <f>'Main - Statewide'!M356</f>
        <v>0</v>
      </c>
      <c r="N353">
        <f>'Main - Statewide'!N356</f>
        <v>0</v>
      </c>
      <c r="O353">
        <f>'Main - Statewide'!O356</f>
        <v>0</v>
      </c>
      <c r="P353">
        <f>'Main - Statewide'!P356</f>
        <v>0</v>
      </c>
      <c r="Q353">
        <f>'Main - Statewide'!Q356</f>
        <v>798.33</v>
      </c>
      <c r="R353">
        <f>'Main - Statewide'!R356</f>
        <v>553.2299999999999</v>
      </c>
    </row>
    <row r="354" spans="1:18" x14ac:dyDescent="0.25">
      <c r="A354">
        <f>'Main - Statewide'!A357</f>
        <v>0</v>
      </c>
      <c r="B354">
        <f>'Main - Statewide'!B357</f>
        <v>0</v>
      </c>
      <c r="C354">
        <f>'Main - Statewide'!C357</f>
        <v>0</v>
      </c>
      <c r="D354" t="str">
        <f>'Main - Statewide'!D357</f>
        <v>COUNTY DISTRIBUTION AMOUNT</v>
      </c>
      <c r="E354">
        <f>'Main - Statewide'!E357</f>
        <v>0</v>
      </c>
      <c r="F354">
        <f>'Main - Statewide'!F357</f>
        <v>27613</v>
      </c>
      <c r="G354">
        <f>'Main - Statewide'!G357</f>
        <v>1</v>
      </c>
      <c r="H354" s="66">
        <f>IFERROR(ROUND('Main - Statewide'!H357,2),"")</f>
        <v>158137.84</v>
      </c>
      <c r="I354">
        <f>'Main - Statewide'!I357</f>
        <v>0</v>
      </c>
      <c r="J354">
        <f>'Main - Statewide'!J357</f>
        <v>0</v>
      </c>
      <c r="K354">
        <f>'Main - Statewide'!K357</f>
        <v>93408.41</v>
      </c>
      <c r="L354">
        <f>'Main - Statewide'!L357</f>
        <v>0</v>
      </c>
      <c r="M354">
        <f>'Main - Statewide'!M357</f>
        <v>0</v>
      </c>
      <c r="N354">
        <f>'Main - Statewide'!N357</f>
        <v>0</v>
      </c>
      <c r="O354">
        <f>'Main - Statewide'!O357</f>
        <v>0</v>
      </c>
      <c r="P354">
        <f>'Main - Statewide'!P357</f>
        <v>0</v>
      </c>
      <c r="Q354">
        <f>'Main - Statewide'!Q357</f>
        <v>93408.41</v>
      </c>
      <c r="R354">
        <f>'Main - Statewide'!R357</f>
        <v>64729.429999999993</v>
      </c>
    </row>
    <row r="355" spans="1:18" x14ac:dyDescent="0.25">
      <c r="A355" t="str">
        <f>'Main - Statewide'!A358</f>
        <v/>
      </c>
      <c r="B355">
        <f>'Main - Statewide'!B358</f>
        <v>0</v>
      </c>
      <c r="C355">
        <f>'Main - Statewide'!C358</f>
        <v>0</v>
      </c>
      <c r="D355" t="str">
        <f>'Main - Statewide'!D358</f>
        <v/>
      </c>
      <c r="E355">
        <f>'Main - Statewide'!E358</f>
        <v>0</v>
      </c>
      <c r="F355">
        <f>'Main - Statewide'!F358</f>
        <v>0</v>
      </c>
      <c r="G355">
        <f>'Main - Statewide'!G358</f>
        <v>0</v>
      </c>
      <c r="H355" s="66">
        <f>IFERROR(ROUND('Main - Statewide'!H358,2),"")</f>
        <v>0</v>
      </c>
      <c r="I355">
        <f>'Main - Statewide'!I358</f>
        <v>0</v>
      </c>
      <c r="J355">
        <f>'Main - Statewide'!J358</f>
        <v>0</v>
      </c>
      <c r="K355" t="str">
        <f>'Main - Statewide'!K358</f>
        <v/>
      </c>
      <c r="L355" t="str">
        <f>'Main - Statewide'!L358</f>
        <v/>
      </c>
      <c r="M355" t="str">
        <f>'Main - Statewide'!M358</f>
        <v/>
      </c>
      <c r="N355" t="str">
        <f>'Main - Statewide'!N358</f>
        <v/>
      </c>
      <c r="O355" t="str">
        <f>'Main - Statewide'!O358</f>
        <v/>
      </c>
      <c r="P355" t="str">
        <f>'Main - Statewide'!P358</f>
        <v/>
      </c>
      <c r="Q355" t="str">
        <f>'Main - Statewide'!Q358</f>
        <v/>
      </c>
      <c r="R355" t="str">
        <f>'Main - Statewide'!R358</f>
        <v/>
      </c>
    </row>
    <row r="356" spans="1:18" x14ac:dyDescent="0.25">
      <c r="A356" t="str">
        <f>'Main - Statewide'!A359</f>
        <v>41</v>
      </c>
      <c r="B356">
        <f>'Main - Statewide'!B359</f>
        <v>1</v>
      </c>
      <c r="C356" t="str">
        <f>'Main - Statewide'!C359</f>
        <v>0000</v>
      </c>
      <c r="D356" t="str">
        <f>'Main - Statewide'!D359</f>
        <v>JOHNSON COUNTY</v>
      </c>
      <c r="E356">
        <f>'Main - Statewide'!E359</f>
        <v>0</v>
      </c>
      <c r="F356">
        <f>'Main - Statewide'!F359</f>
        <v>46238</v>
      </c>
      <c r="G356">
        <f>'Main - Statewide'!G359</f>
        <v>0.28583438939201927</v>
      </c>
      <c r="H356" s="66">
        <f>IFERROR(ROUND('Main - Statewide'!H359,2),"")</f>
        <v>264802</v>
      </c>
      <c r="I356">
        <f>'Main - Statewide'!I359</f>
        <v>0</v>
      </c>
      <c r="J356">
        <f>'Main - Statewide'!J359</f>
        <v>0</v>
      </c>
      <c r="K356">
        <f>'Main - Statewide'!K359</f>
        <v>156412.49</v>
      </c>
      <c r="L356">
        <f>'Main - Statewide'!L359</f>
        <v>0</v>
      </c>
      <c r="M356">
        <f>'Main - Statewide'!M359</f>
        <v>0</v>
      </c>
      <c r="N356">
        <f>'Main - Statewide'!N359</f>
        <v>0</v>
      </c>
      <c r="O356">
        <f>'Main - Statewide'!O359</f>
        <v>0</v>
      </c>
      <c r="P356">
        <f>'Main - Statewide'!P359</f>
        <v>0</v>
      </c>
      <c r="Q356">
        <f>'Main - Statewide'!Q359</f>
        <v>156412.49</v>
      </c>
      <c r="R356">
        <f>'Main - Statewide'!R359</f>
        <v>108389.51000000001</v>
      </c>
    </row>
    <row r="357" spans="1:18" x14ac:dyDescent="0.25">
      <c r="A357" t="str">
        <f>'Main - Statewide'!A360</f>
        <v>41</v>
      </c>
      <c r="B357">
        <f>'Main - Statewide'!B360</f>
        <v>3</v>
      </c>
      <c r="C357" t="str">
        <f>'Main - Statewide'!C360</f>
        <v>0702</v>
      </c>
      <c r="D357" t="str">
        <f>'Main - Statewide'!D360</f>
        <v>BARGERSVILLE CIVIL TOWN</v>
      </c>
      <c r="E357">
        <f>'Main - Statewide'!E360</f>
        <v>0</v>
      </c>
      <c r="F357">
        <f>'Main - Statewide'!F360</f>
        <v>9560</v>
      </c>
      <c r="G357">
        <f>'Main - Statewide'!G360</f>
        <v>5.9098074367137515E-2</v>
      </c>
      <c r="H357" s="66">
        <f>IFERROR(ROUND('Main - Statewide'!H360,2),"")</f>
        <v>54749.49</v>
      </c>
      <c r="I357">
        <f>'Main - Statewide'!I360</f>
        <v>0</v>
      </c>
      <c r="J357">
        <f>'Main - Statewide'!J360</f>
        <v>0</v>
      </c>
      <c r="K357">
        <f>'Main - Statewide'!K360</f>
        <v>32339.27</v>
      </c>
      <c r="L357">
        <f>'Main - Statewide'!L360</f>
        <v>0</v>
      </c>
      <c r="M357">
        <f>'Main - Statewide'!M360</f>
        <v>0</v>
      </c>
      <c r="N357">
        <f>'Main - Statewide'!N360</f>
        <v>0</v>
      </c>
      <c r="O357">
        <f>'Main - Statewide'!O360</f>
        <v>0</v>
      </c>
      <c r="P357">
        <f>'Main - Statewide'!P360</f>
        <v>0</v>
      </c>
      <c r="Q357">
        <f>'Main - Statewide'!Q360</f>
        <v>32339.27</v>
      </c>
      <c r="R357">
        <f>'Main - Statewide'!R360</f>
        <v>22410.219999999998</v>
      </c>
    </row>
    <row r="358" spans="1:18" x14ac:dyDescent="0.25">
      <c r="A358" t="str">
        <f>'Main - Statewide'!A361</f>
        <v>41</v>
      </c>
      <c r="B358">
        <f>'Main - Statewide'!B361</f>
        <v>3</v>
      </c>
      <c r="C358" t="str">
        <f>'Main - Statewide'!C361</f>
        <v>0703</v>
      </c>
      <c r="D358" t="str">
        <f>'Main - Statewide'!D361</f>
        <v>EDINBURGH CIVIL TOWN</v>
      </c>
      <c r="E358" t="str">
        <f>'Main - Statewide'!E361</f>
        <v>Y</v>
      </c>
      <c r="F358">
        <f>'Main - Statewide'!F361</f>
        <v>3881</v>
      </c>
      <c r="G358">
        <f>'Main - Statewide'!G361</f>
        <v>2.3991592742558649E-2</v>
      </c>
      <c r="H358" s="66">
        <f>IFERROR(ROUND('Main - Statewide'!H361,2),"")</f>
        <v>22226.23</v>
      </c>
      <c r="I358">
        <f>'Main - Statewide'!I361</f>
        <v>0</v>
      </c>
      <c r="J358">
        <f>'Main - Statewide'!J361</f>
        <v>0</v>
      </c>
      <c r="K358">
        <f>'Main - Statewide'!K361</f>
        <v>13128.53</v>
      </c>
      <c r="L358">
        <f>'Main - Statewide'!L361</f>
        <v>0</v>
      </c>
      <c r="M358">
        <f>'Main - Statewide'!M361</f>
        <v>0</v>
      </c>
      <c r="N358">
        <f>'Main - Statewide'!N361</f>
        <v>0</v>
      </c>
      <c r="O358">
        <f>'Main - Statewide'!O361</f>
        <v>0</v>
      </c>
      <c r="P358">
        <f>'Main - Statewide'!P361</f>
        <v>0</v>
      </c>
      <c r="Q358">
        <f>'Main - Statewide'!Q361</f>
        <v>13128.53</v>
      </c>
      <c r="R358">
        <f>'Main - Statewide'!R361</f>
        <v>9097.6999999999989</v>
      </c>
    </row>
    <row r="359" spans="1:18" x14ac:dyDescent="0.25">
      <c r="A359" t="str">
        <f>'Main - Statewide'!A362</f>
        <v>41</v>
      </c>
      <c r="B359">
        <f>'Main - Statewide'!B362</f>
        <v>3</v>
      </c>
      <c r="C359" t="str">
        <f>'Main - Statewide'!C362</f>
        <v>0317</v>
      </c>
      <c r="D359" t="str">
        <f>'Main - Statewide'!D362</f>
        <v>FRANKLIN CIVIL CITY</v>
      </c>
      <c r="E359">
        <f>'Main - Statewide'!E362</f>
        <v>0</v>
      </c>
      <c r="F359">
        <f>'Main - Statewide'!F362</f>
        <v>25313</v>
      </c>
      <c r="G359">
        <f>'Main - Statewide'!G362</f>
        <v>0.15648007912712886</v>
      </c>
      <c r="H359" s="66">
        <f>IFERROR(ROUND('Main - Statewide'!H362,2),"")</f>
        <v>144965.89000000001</v>
      </c>
      <c r="I359">
        <f>'Main - Statewide'!I362</f>
        <v>0</v>
      </c>
      <c r="J359">
        <f>'Main - Statewide'!J362</f>
        <v>0</v>
      </c>
      <c r="K359">
        <f>'Main - Statewide'!K362</f>
        <v>85628.04</v>
      </c>
      <c r="L359">
        <f>'Main - Statewide'!L362</f>
        <v>0</v>
      </c>
      <c r="M359">
        <f>'Main - Statewide'!M362</f>
        <v>0</v>
      </c>
      <c r="N359">
        <f>'Main - Statewide'!N362</f>
        <v>0</v>
      </c>
      <c r="O359">
        <f>'Main - Statewide'!O362</f>
        <v>0</v>
      </c>
      <c r="P359">
        <f>'Main - Statewide'!P362</f>
        <v>0</v>
      </c>
      <c r="Q359">
        <f>'Main - Statewide'!Q362</f>
        <v>85628.04</v>
      </c>
      <c r="R359">
        <f>'Main - Statewide'!R362</f>
        <v>59337.85000000002</v>
      </c>
    </row>
    <row r="360" spans="1:18" x14ac:dyDescent="0.25">
      <c r="A360" t="str">
        <f>'Main - Statewide'!A363</f>
        <v>41</v>
      </c>
      <c r="B360">
        <f>'Main - Statewide'!B363</f>
        <v>3</v>
      </c>
      <c r="C360" t="str">
        <f>'Main - Statewide'!C363</f>
        <v>0318</v>
      </c>
      <c r="D360" t="str">
        <f>'Main - Statewide'!D363</f>
        <v>GREENWOOD CIVIL CITY</v>
      </c>
      <c r="E360">
        <f>'Main - Statewide'!E363</f>
        <v>0</v>
      </c>
      <c r="F360">
        <f>'Main - Statewide'!F363</f>
        <v>63830</v>
      </c>
      <c r="G360">
        <f>'Main - Statewide'!G363</f>
        <v>0.39458473711865977</v>
      </c>
      <c r="H360" s="66">
        <f>IFERROR(ROUND('Main - Statewide'!H363,2),"")</f>
        <v>365550.23</v>
      </c>
      <c r="I360">
        <f>'Main - Statewide'!I363</f>
        <v>0</v>
      </c>
      <c r="J360">
        <f>'Main - Statewide'!J363</f>
        <v>0</v>
      </c>
      <c r="K360">
        <f>'Main - Statewide'!K363</f>
        <v>215922.17</v>
      </c>
      <c r="L360">
        <f>'Main - Statewide'!L363</f>
        <v>0</v>
      </c>
      <c r="M360">
        <f>'Main - Statewide'!M363</f>
        <v>0</v>
      </c>
      <c r="N360">
        <f>'Main - Statewide'!N363</f>
        <v>0</v>
      </c>
      <c r="O360">
        <f>'Main - Statewide'!O363</f>
        <v>0</v>
      </c>
      <c r="P360">
        <f>'Main - Statewide'!P363</f>
        <v>0</v>
      </c>
      <c r="Q360">
        <f>'Main - Statewide'!Q363</f>
        <v>215922.17</v>
      </c>
      <c r="R360">
        <f>'Main - Statewide'!R363</f>
        <v>149628.05999999997</v>
      </c>
    </row>
    <row r="361" spans="1:18" x14ac:dyDescent="0.25">
      <c r="A361" t="str">
        <f>'Main - Statewide'!A364</f>
        <v>41</v>
      </c>
      <c r="B361">
        <f>'Main - Statewide'!B364</f>
        <v>3</v>
      </c>
      <c r="C361" t="str">
        <f>'Main - Statewide'!C364</f>
        <v>0704</v>
      </c>
      <c r="D361" t="str">
        <f>'Main - Statewide'!D364</f>
        <v>NEW WHITELAND CIVIL TOWN</v>
      </c>
      <c r="E361">
        <f>'Main - Statewide'!E364</f>
        <v>0</v>
      </c>
      <c r="F361">
        <f>'Main - Statewide'!F364</f>
        <v>5550</v>
      </c>
      <c r="G361">
        <f>'Main - Statewide'!G364</f>
        <v>3.430902852903904E-2</v>
      </c>
      <c r="H361" s="66">
        <f>IFERROR(ROUND('Main - Statewide'!H364,2),"")</f>
        <v>31784.49</v>
      </c>
      <c r="I361">
        <f>'Main - Statewide'!I364</f>
        <v>0</v>
      </c>
      <c r="J361">
        <f>'Main - Statewide'!J364</f>
        <v>0</v>
      </c>
      <c r="K361">
        <f>'Main - Statewide'!K364</f>
        <v>18774.37</v>
      </c>
      <c r="L361">
        <f>'Main - Statewide'!L364</f>
        <v>0</v>
      </c>
      <c r="M361">
        <f>'Main - Statewide'!M364</f>
        <v>0</v>
      </c>
      <c r="N361">
        <f>'Main - Statewide'!N364</f>
        <v>0</v>
      </c>
      <c r="O361">
        <f>'Main - Statewide'!O364</f>
        <v>0</v>
      </c>
      <c r="P361">
        <f>'Main - Statewide'!P364</f>
        <v>0</v>
      </c>
      <c r="Q361">
        <f>'Main - Statewide'!Q364</f>
        <v>18774.37</v>
      </c>
      <c r="R361">
        <f>'Main - Statewide'!R364</f>
        <v>13010.120000000003</v>
      </c>
    </row>
    <row r="362" spans="1:18" x14ac:dyDescent="0.25">
      <c r="A362" t="str">
        <f>'Main - Statewide'!A365</f>
        <v>41</v>
      </c>
      <c r="B362">
        <f>'Main - Statewide'!B365</f>
        <v>3</v>
      </c>
      <c r="C362" t="str">
        <f>'Main - Statewide'!C365</f>
        <v>0705</v>
      </c>
      <c r="D362" t="str">
        <f>'Main - Statewide'!D365</f>
        <v>PRINCES LAKES CIVIL TOWN</v>
      </c>
      <c r="E362">
        <f>'Main - Statewide'!E365</f>
        <v>0</v>
      </c>
      <c r="F362">
        <f>'Main - Statewide'!F365</f>
        <v>1372</v>
      </c>
      <c r="G362">
        <f>'Main - Statewide'!G365</f>
        <v>8.4814391246561364E-3</v>
      </c>
      <c r="H362" s="66">
        <f>IFERROR(ROUND('Main - Statewide'!H365,2),"")</f>
        <v>7857.35</v>
      </c>
      <c r="I362">
        <f>'Main - Statewide'!I365</f>
        <v>0</v>
      </c>
      <c r="J362">
        <f>'Main - Statewide'!J365</f>
        <v>0</v>
      </c>
      <c r="K362">
        <f>'Main - Statewide'!K365</f>
        <v>4641.16</v>
      </c>
      <c r="L362">
        <f>'Main - Statewide'!L365</f>
        <v>0</v>
      </c>
      <c r="M362">
        <f>'Main - Statewide'!M365</f>
        <v>0</v>
      </c>
      <c r="N362">
        <f>'Main - Statewide'!N365</f>
        <v>0</v>
      </c>
      <c r="O362">
        <f>'Main - Statewide'!O365</f>
        <v>0</v>
      </c>
      <c r="P362">
        <f>'Main - Statewide'!P365</f>
        <v>0</v>
      </c>
      <c r="Q362">
        <f>'Main - Statewide'!Q365</f>
        <v>4641.16</v>
      </c>
      <c r="R362">
        <f>'Main - Statewide'!R365</f>
        <v>3216.1900000000005</v>
      </c>
    </row>
    <row r="363" spans="1:18" x14ac:dyDescent="0.25">
      <c r="A363" t="str">
        <f>'Main - Statewide'!A366</f>
        <v>41</v>
      </c>
      <c r="B363">
        <f>'Main - Statewide'!B366</f>
        <v>3</v>
      </c>
      <c r="C363" t="str">
        <f>'Main - Statewide'!C366</f>
        <v>0706</v>
      </c>
      <c r="D363" t="str">
        <f>'Main - Statewide'!D366</f>
        <v>TRAFALGAR CIVIL TOWN</v>
      </c>
      <c r="E363">
        <f>'Main - Statewide'!E366</f>
        <v>0</v>
      </c>
      <c r="F363">
        <f>'Main - Statewide'!F366</f>
        <v>1422</v>
      </c>
      <c r="G363">
        <f>'Main - Statewide'!G366</f>
        <v>8.7905294717645962E-3</v>
      </c>
      <c r="H363" s="66">
        <f>IFERROR(ROUND('Main - Statewide'!H366,2),"")</f>
        <v>8143.7</v>
      </c>
      <c r="I363">
        <f>'Main - Statewide'!I366</f>
        <v>0</v>
      </c>
      <c r="J363">
        <f>'Main - Statewide'!J366</f>
        <v>0</v>
      </c>
      <c r="K363">
        <f>'Main - Statewide'!K366</f>
        <v>4810.3</v>
      </c>
      <c r="L363">
        <f>'Main - Statewide'!L366</f>
        <v>0</v>
      </c>
      <c r="M363">
        <f>'Main - Statewide'!M366</f>
        <v>0</v>
      </c>
      <c r="N363">
        <f>'Main - Statewide'!N366</f>
        <v>0</v>
      </c>
      <c r="O363">
        <f>'Main - Statewide'!O366</f>
        <v>0</v>
      </c>
      <c r="P363">
        <f>'Main - Statewide'!P366</f>
        <v>0</v>
      </c>
      <c r="Q363">
        <f>'Main - Statewide'!Q366</f>
        <v>4810.3</v>
      </c>
      <c r="R363">
        <f>'Main - Statewide'!R366</f>
        <v>3333.3999999999996</v>
      </c>
    </row>
    <row r="364" spans="1:18" x14ac:dyDescent="0.25">
      <c r="A364" t="str">
        <f>'Main - Statewide'!A367</f>
        <v>41</v>
      </c>
      <c r="B364">
        <f>'Main - Statewide'!B367</f>
        <v>3</v>
      </c>
      <c r="C364" t="str">
        <f>'Main - Statewide'!C367</f>
        <v>0707</v>
      </c>
      <c r="D364" t="str">
        <f>'Main - Statewide'!D367</f>
        <v>WHITELAND CIVIL TOWN</v>
      </c>
      <c r="E364">
        <f>'Main - Statewide'!E367</f>
        <v>0</v>
      </c>
      <c r="F364">
        <f>'Main - Statewide'!F367</f>
        <v>4599</v>
      </c>
      <c r="G364">
        <f>'Main - Statewide'!G367</f>
        <v>2.8430130127036133E-2</v>
      </c>
      <c r="H364" s="66">
        <f>IFERROR(ROUND('Main - Statewide'!H367,2),"")</f>
        <v>26338.17</v>
      </c>
      <c r="I364">
        <f>'Main - Statewide'!I367</f>
        <v>0</v>
      </c>
      <c r="J364">
        <f>'Main - Statewide'!J367</f>
        <v>0</v>
      </c>
      <c r="K364">
        <f>'Main - Statewide'!K367</f>
        <v>15557.36</v>
      </c>
      <c r="L364">
        <f>'Main - Statewide'!L367</f>
        <v>0</v>
      </c>
      <c r="M364">
        <f>'Main - Statewide'!M367</f>
        <v>0</v>
      </c>
      <c r="N364">
        <f>'Main - Statewide'!N367</f>
        <v>0</v>
      </c>
      <c r="O364">
        <f>'Main - Statewide'!O367</f>
        <v>0</v>
      </c>
      <c r="P364">
        <f>'Main - Statewide'!P367</f>
        <v>0</v>
      </c>
      <c r="Q364">
        <f>'Main - Statewide'!Q367</f>
        <v>15557.36</v>
      </c>
      <c r="R364">
        <f>'Main - Statewide'!R367</f>
        <v>10780.809999999998</v>
      </c>
    </row>
    <row r="365" spans="1:18" x14ac:dyDescent="0.25">
      <c r="A365">
        <f>'Main - Statewide'!A368</f>
        <v>0</v>
      </c>
      <c r="B365">
        <f>'Main - Statewide'!B368</f>
        <v>0</v>
      </c>
      <c r="C365">
        <f>'Main - Statewide'!C368</f>
        <v>0</v>
      </c>
      <c r="D365" t="str">
        <f>'Main - Statewide'!D368</f>
        <v>COUNTY DISTRIBUTION AMOUNT</v>
      </c>
      <c r="E365">
        <f>'Main - Statewide'!E368</f>
        <v>0</v>
      </c>
      <c r="F365">
        <f>'Main - Statewide'!F368</f>
        <v>161765</v>
      </c>
      <c r="G365">
        <f>'Main - Statewide'!G368</f>
        <v>1</v>
      </c>
      <c r="H365" s="66">
        <f>IFERROR(ROUND('Main - Statewide'!H368,2),"")</f>
        <v>926417.55</v>
      </c>
      <c r="I365">
        <f>'Main - Statewide'!I368</f>
        <v>0</v>
      </c>
      <c r="J365">
        <f>'Main - Statewide'!J368</f>
        <v>0</v>
      </c>
      <c r="K365">
        <f>'Main - Statewide'!K368</f>
        <v>547213.68000000005</v>
      </c>
      <c r="L365">
        <f>'Main - Statewide'!L368</f>
        <v>0</v>
      </c>
      <c r="M365">
        <f>'Main - Statewide'!M368</f>
        <v>0</v>
      </c>
      <c r="N365">
        <f>'Main - Statewide'!N368</f>
        <v>0</v>
      </c>
      <c r="O365">
        <f>'Main - Statewide'!O368</f>
        <v>0</v>
      </c>
      <c r="P365">
        <f>'Main - Statewide'!P368</f>
        <v>0</v>
      </c>
      <c r="Q365">
        <f>'Main - Statewide'!Q368</f>
        <v>547213.68000000005</v>
      </c>
      <c r="R365">
        <f>'Main - Statewide'!R368</f>
        <v>379203.86999999988</v>
      </c>
    </row>
    <row r="366" spans="1:18" x14ac:dyDescent="0.25">
      <c r="A366" t="str">
        <f>'Main - Statewide'!A369</f>
        <v/>
      </c>
      <c r="B366">
        <f>'Main - Statewide'!B369</f>
        <v>0</v>
      </c>
      <c r="C366">
        <f>'Main - Statewide'!C369</f>
        <v>0</v>
      </c>
      <c r="D366" t="str">
        <f>'Main - Statewide'!D369</f>
        <v/>
      </c>
      <c r="E366">
        <f>'Main - Statewide'!E369</f>
        <v>0</v>
      </c>
      <c r="F366">
        <f>'Main - Statewide'!F369</f>
        <v>0</v>
      </c>
      <c r="G366">
        <f>'Main - Statewide'!G369</f>
        <v>0</v>
      </c>
      <c r="H366" s="66">
        <f>IFERROR(ROUND('Main - Statewide'!H369,2),"")</f>
        <v>0</v>
      </c>
      <c r="I366">
        <f>'Main - Statewide'!I369</f>
        <v>0</v>
      </c>
      <c r="J366">
        <f>'Main - Statewide'!J369</f>
        <v>0</v>
      </c>
      <c r="K366" t="str">
        <f>'Main - Statewide'!K369</f>
        <v/>
      </c>
      <c r="L366" t="str">
        <f>'Main - Statewide'!L369</f>
        <v/>
      </c>
      <c r="M366" t="str">
        <f>'Main - Statewide'!M369</f>
        <v/>
      </c>
      <c r="N366" t="str">
        <f>'Main - Statewide'!N369</f>
        <v/>
      </c>
      <c r="O366" t="str">
        <f>'Main - Statewide'!O369</f>
        <v/>
      </c>
      <c r="P366" t="str">
        <f>'Main - Statewide'!P369</f>
        <v/>
      </c>
      <c r="Q366" t="str">
        <f>'Main - Statewide'!Q369</f>
        <v/>
      </c>
      <c r="R366" t="str">
        <f>'Main - Statewide'!R369</f>
        <v/>
      </c>
    </row>
    <row r="367" spans="1:18" x14ac:dyDescent="0.25">
      <c r="A367" t="str">
        <f>'Main - Statewide'!A370</f>
        <v>42</v>
      </c>
      <c r="B367">
        <f>'Main - Statewide'!B370</f>
        <v>1</v>
      </c>
      <c r="C367" t="str">
        <f>'Main - Statewide'!C370</f>
        <v>0000</v>
      </c>
      <c r="D367" t="str">
        <f>'Main - Statewide'!D370</f>
        <v>KNOX COUNTY</v>
      </c>
      <c r="E367">
        <f>'Main - Statewide'!E370</f>
        <v>0</v>
      </c>
      <c r="F367">
        <f>'Main - Statewide'!F370</f>
        <v>13727</v>
      </c>
      <c r="G367">
        <f>'Main - Statewide'!G370</f>
        <v>0.37834187751502124</v>
      </c>
      <c r="H367" s="66">
        <f>IFERROR(ROUND('Main - Statewide'!H370,2),"")</f>
        <v>78613.63</v>
      </c>
      <c r="I367">
        <f>'Main - Statewide'!I370</f>
        <v>0</v>
      </c>
      <c r="J367">
        <f>'Main - Statewide'!J370</f>
        <v>0</v>
      </c>
      <c r="K367">
        <f>'Main - Statewide'!K370</f>
        <v>46435.27</v>
      </c>
      <c r="L367">
        <f>'Main - Statewide'!L370</f>
        <v>0</v>
      </c>
      <c r="M367">
        <f>'Main - Statewide'!M370</f>
        <v>0</v>
      </c>
      <c r="N367">
        <f>'Main - Statewide'!N370</f>
        <v>0</v>
      </c>
      <c r="O367">
        <f>'Main - Statewide'!O370</f>
        <v>0</v>
      </c>
      <c r="P367">
        <f>'Main - Statewide'!P370</f>
        <v>0</v>
      </c>
      <c r="Q367">
        <f>'Main - Statewide'!Q370</f>
        <v>46435.27</v>
      </c>
      <c r="R367">
        <f>'Main - Statewide'!R370</f>
        <v>32178.360000000008</v>
      </c>
    </row>
    <row r="368" spans="1:18" x14ac:dyDescent="0.25">
      <c r="A368" t="str">
        <f>'Main - Statewide'!A371</f>
        <v>42</v>
      </c>
      <c r="B368">
        <f>'Main - Statewide'!B371</f>
        <v>3</v>
      </c>
      <c r="C368" t="str">
        <f>'Main - Statewide'!C371</f>
        <v>0448</v>
      </c>
      <c r="D368" t="str">
        <f>'Main - Statewide'!D371</f>
        <v>BICKNELL CIVIL CITY</v>
      </c>
      <c r="E368">
        <f>'Main - Statewide'!E371</f>
        <v>0</v>
      </c>
      <c r="F368">
        <f>'Main - Statewide'!F371</f>
        <v>3029</v>
      </c>
      <c r="G368">
        <f>'Main - Statewide'!G371</f>
        <v>8.3484923653602341E-2</v>
      </c>
      <c r="H368" s="66">
        <f>IFERROR(ROUND('Main - Statewide'!H371,2),"")</f>
        <v>17346.88</v>
      </c>
      <c r="I368">
        <f>'Main - Statewide'!I371</f>
        <v>0</v>
      </c>
      <c r="J368">
        <f>'Main - Statewide'!J371</f>
        <v>0</v>
      </c>
      <c r="K368">
        <f>'Main - Statewide'!K371</f>
        <v>10246.41</v>
      </c>
      <c r="L368">
        <f>'Main - Statewide'!L371</f>
        <v>0</v>
      </c>
      <c r="M368">
        <f>'Main - Statewide'!M371</f>
        <v>0</v>
      </c>
      <c r="N368">
        <f>'Main - Statewide'!N371</f>
        <v>0</v>
      </c>
      <c r="O368">
        <f>'Main - Statewide'!O371</f>
        <v>0</v>
      </c>
      <c r="P368">
        <f>'Main - Statewide'!P371</f>
        <v>0</v>
      </c>
      <c r="Q368">
        <f>'Main - Statewide'!Q371</f>
        <v>10246.41</v>
      </c>
      <c r="R368">
        <f>'Main - Statewide'!R371</f>
        <v>7100.4700000000012</v>
      </c>
    </row>
    <row r="369" spans="1:18" x14ac:dyDescent="0.25">
      <c r="A369" t="str">
        <f>'Main - Statewide'!A372</f>
        <v>42</v>
      </c>
      <c r="B369">
        <f>'Main - Statewide'!B372</f>
        <v>3</v>
      </c>
      <c r="C369" t="str">
        <f>'Main - Statewide'!C372</f>
        <v>0708</v>
      </c>
      <c r="D369" t="str">
        <f>'Main - Statewide'!D372</f>
        <v>BRUCEVILLE CIVIL TOWN</v>
      </c>
      <c r="E369">
        <f>'Main - Statewide'!E372</f>
        <v>0</v>
      </c>
      <c r="F369">
        <f>'Main - Statewide'!F372</f>
        <v>450</v>
      </c>
      <c r="G369">
        <f>'Main - Statewide'!G372</f>
        <v>1.2402844385645775E-2</v>
      </c>
      <c r="H369" s="66">
        <f>IFERROR(ROUND('Main - Statewide'!H372,2),"")</f>
        <v>2577.12</v>
      </c>
      <c r="I369">
        <f>'Main - Statewide'!I372</f>
        <v>0</v>
      </c>
      <c r="J369">
        <f>'Main - Statewide'!J372</f>
        <v>0</v>
      </c>
      <c r="K369">
        <f>'Main - Statewide'!K372</f>
        <v>1522.25</v>
      </c>
      <c r="L369">
        <f>'Main - Statewide'!L372</f>
        <v>0</v>
      </c>
      <c r="M369">
        <f>'Main - Statewide'!M372</f>
        <v>0</v>
      </c>
      <c r="N369">
        <f>'Main - Statewide'!N372</f>
        <v>0</v>
      </c>
      <c r="O369">
        <f>'Main - Statewide'!O372</f>
        <v>0</v>
      </c>
      <c r="P369">
        <f>'Main - Statewide'!P372</f>
        <v>0</v>
      </c>
      <c r="Q369">
        <f>'Main - Statewide'!Q372</f>
        <v>1522.25</v>
      </c>
      <c r="R369">
        <f>'Main - Statewide'!R372</f>
        <v>1054.8699999999999</v>
      </c>
    </row>
    <row r="370" spans="1:18" x14ac:dyDescent="0.25">
      <c r="A370" t="str">
        <f>'Main - Statewide'!A373</f>
        <v>42</v>
      </c>
      <c r="B370">
        <f>'Main - Statewide'!B373</f>
        <v>3</v>
      </c>
      <c r="C370" t="str">
        <f>'Main - Statewide'!C373</f>
        <v>0709</v>
      </c>
      <c r="D370" t="str">
        <f>'Main - Statewide'!D373</f>
        <v>DECKER CIVIL TOWN</v>
      </c>
      <c r="E370">
        <f>'Main - Statewide'!E373</f>
        <v>0</v>
      </c>
      <c r="F370">
        <f>'Main - Statewide'!F373</f>
        <v>199</v>
      </c>
      <c r="G370">
        <f>'Main - Statewide'!G373</f>
        <v>5.4848134060966874E-3</v>
      </c>
      <c r="H370" s="66">
        <f>IFERROR(ROUND('Main - Statewide'!H373,2),"")</f>
        <v>1139.6600000000001</v>
      </c>
      <c r="I370">
        <f>'Main - Statewide'!I373</f>
        <v>0</v>
      </c>
      <c r="J370">
        <f>'Main - Statewide'!J373</f>
        <v>0</v>
      </c>
      <c r="K370">
        <f>'Main - Statewide'!K373</f>
        <v>673.17</v>
      </c>
      <c r="L370">
        <f>'Main - Statewide'!L373</f>
        <v>0</v>
      </c>
      <c r="M370">
        <f>'Main - Statewide'!M373</f>
        <v>0</v>
      </c>
      <c r="N370">
        <f>'Main - Statewide'!N373</f>
        <v>0</v>
      </c>
      <c r="O370">
        <f>'Main - Statewide'!O373</f>
        <v>0</v>
      </c>
      <c r="P370">
        <f>'Main - Statewide'!P373</f>
        <v>0</v>
      </c>
      <c r="Q370">
        <f>'Main - Statewide'!Q373</f>
        <v>673.17</v>
      </c>
      <c r="R370">
        <f>'Main - Statewide'!R373</f>
        <v>466.49000000000012</v>
      </c>
    </row>
    <row r="371" spans="1:18" x14ac:dyDescent="0.25">
      <c r="A371" t="str">
        <f>'Main - Statewide'!A374</f>
        <v>42</v>
      </c>
      <c r="B371">
        <f>'Main - Statewide'!B374</f>
        <v>3</v>
      </c>
      <c r="C371" t="str">
        <f>'Main - Statewide'!C374</f>
        <v>0710</v>
      </c>
      <c r="D371" t="str">
        <f>'Main - Statewide'!D374</f>
        <v>EDWARDSPORT CIVIL TOWN</v>
      </c>
      <c r="E371">
        <f>'Main - Statewide'!E374</f>
        <v>0</v>
      </c>
      <c r="F371">
        <f>'Main - Statewide'!F374</f>
        <v>286</v>
      </c>
      <c r="G371">
        <f>'Main - Statewide'!G374</f>
        <v>7.8826966539882037E-3</v>
      </c>
      <c r="H371" s="66">
        <f>IFERROR(ROUND('Main - Statewide'!H374,2),"")</f>
        <v>1637.9</v>
      </c>
      <c r="I371">
        <f>'Main - Statewide'!I374</f>
        <v>0</v>
      </c>
      <c r="J371">
        <f>'Main - Statewide'!J374</f>
        <v>0</v>
      </c>
      <c r="K371">
        <f>'Main - Statewide'!K374</f>
        <v>967.47</v>
      </c>
      <c r="L371">
        <f>'Main - Statewide'!L374</f>
        <v>0</v>
      </c>
      <c r="M371">
        <f>'Main - Statewide'!M374</f>
        <v>0</v>
      </c>
      <c r="N371">
        <f>'Main - Statewide'!N374</f>
        <v>0</v>
      </c>
      <c r="O371">
        <f>'Main - Statewide'!O374</f>
        <v>0</v>
      </c>
      <c r="P371">
        <f>'Main - Statewide'!P374</f>
        <v>0</v>
      </c>
      <c r="Q371">
        <f>'Main - Statewide'!Q374</f>
        <v>967.47</v>
      </c>
      <c r="R371">
        <f>'Main - Statewide'!R374</f>
        <v>670.43000000000006</v>
      </c>
    </row>
    <row r="372" spans="1:18" x14ac:dyDescent="0.25">
      <c r="A372" t="str">
        <f>'Main - Statewide'!A375</f>
        <v>42</v>
      </c>
      <c r="B372">
        <f>'Main - Statewide'!B375</f>
        <v>3</v>
      </c>
      <c r="C372" t="str">
        <f>'Main - Statewide'!C375</f>
        <v>0711</v>
      </c>
      <c r="D372" t="str">
        <f>'Main - Statewide'!D375</f>
        <v>MONROE CITY CIVIL TOWN</v>
      </c>
      <c r="E372">
        <f>'Main - Statewide'!E375</f>
        <v>0</v>
      </c>
      <c r="F372">
        <f>'Main - Statewide'!F375</f>
        <v>502</v>
      </c>
      <c r="G372">
        <f>'Main - Statewide'!G375</f>
        <v>1.3836061959098176E-2</v>
      </c>
      <c r="H372" s="66">
        <f>IFERROR(ROUND('Main - Statewide'!H375,2),"")</f>
        <v>2874.92</v>
      </c>
      <c r="I372">
        <f>'Main - Statewide'!I375</f>
        <v>0</v>
      </c>
      <c r="J372">
        <f>'Main - Statewide'!J375</f>
        <v>0</v>
      </c>
      <c r="K372">
        <f>'Main - Statewide'!K375</f>
        <v>1698.15</v>
      </c>
      <c r="L372">
        <f>'Main - Statewide'!L375</f>
        <v>0</v>
      </c>
      <c r="M372">
        <f>'Main - Statewide'!M375</f>
        <v>0</v>
      </c>
      <c r="N372">
        <f>'Main - Statewide'!N375</f>
        <v>0</v>
      </c>
      <c r="O372">
        <f>'Main - Statewide'!O375</f>
        <v>0</v>
      </c>
      <c r="P372">
        <f>'Main - Statewide'!P375</f>
        <v>0</v>
      </c>
      <c r="Q372">
        <f>'Main - Statewide'!Q375</f>
        <v>1698.15</v>
      </c>
      <c r="R372">
        <f>'Main - Statewide'!R375</f>
        <v>1176.77</v>
      </c>
    </row>
    <row r="373" spans="1:18" x14ac:dyDescent="0.25">
      <c r="A373" t="str">
        <f>'Main - Statewide'!A376</f>
        <v>42</v>
      </c>
      <c r="B373">
        <f>'Main - Statewide'!B376</f>
        <v>3</v>
      </c>
      <c r="C373" t="str">
        <f>'Main - Statewide'!C376</f>
        <v>0712</v>
      </c>
      <c r="D373" t="str">
        <f>'Main - Statewide'!D376</f>
        <v>OAKTOWN CIVIL TOWN</v>
      </c>
      <c r="E373">
        <f>'Main - Statewide'!E376</f>
        <v>0</v>
      </c>
      <c r="F373">
        <f>'Main - Statewide'!F376</f>
        <v>581</v>
      </c>
      <c r="G373">
        <f>'Main - Statewide'!G376</f>
        <v>1.6013450195689321E-2</v>
      </c>
      <c r="H373" s="66">
        <f>IFERROR(ROUND('Main - Statewide'!H376,2),"")</f>
        <v>3327.35</v>
      </c>
      <c r="I373">
        <f>'Main - Statewide'!I376</f>
        <v>0</v>
      </c>
      <c r="J373">
        <f>'Main - Statewide'!J376</f>
        <v>0</v>
      </c>
      <c r="K373">
        <f>'Main - Statewide'!K376</f>
        <v>1965.39</v>
      </c>
      <c r="L373">
        <f>'Main - Statewide'!L376</f>
        <v>0</v>
      </c>
      <c r="M373">
        <f>'Main - Statewide'!M376</f>
        <v>0</v>
      </c>
      <c r="N373">
        <f>'Main - Statewide'!N376</f>
        <v>0</v>
      </c>
      <c r="O373">
        <f>'Main - Statewide'!O376</f>
        <v>0</v>
      </c>
      <c r="P373">
        <f>'Main - Statewide'!P376</f>
        <v>0</v>
      </c>
      <c r="Q373">
        <f>'Main - Statewide'!Q376</f>
        <v>1965.39</v>
      </c>
      <c r="R373">
        <f>'Main - Statewide'!R376</f>
        <v>1361.9599999999998</v>
      </c>
    </row>
    <row r="374" spans="1:18" x14ac:dyDescent="0.25">
      <c r="A374" t="str">
        <f>'Main - Statewide'!A377</f>
        <v>42</v>
      </c>
      <c r="B374">
        <f>'Main - Statewide'!B377</f>
        <v>3</v>
      </c>
      <c r="C374" t="str">
        <f>'Main - Statewide'!C377</f>
        <v>0713</v>
      </c>
      <c r="D374" t="str">
        <f>'Main - Statewide'!D377</f>
        <v>SANDBORN CIVIL TOWN</v>
      </c>
      <c r="E374">
        <f>'Main - Statewide'!E377</f>
        <v>0</v>
      </c>
      <c r="F374">
        <f>'Main - Statewide'!F377</f>
        <v>359</v>
      </c>
      <c r="G374">
        <f>'Main - Statewide'!G377</f>
        <v>9.8947136321040734E-3</v>
      </c>
      <c r="H374" s="66">
        <f>IFERROR(ROUND('Main - Statewide'!H377,2),"")</f>
        <v>2055.9699999999998</v>
      </c>
      <c r="I374">
        <f>'Main - Statewide'!I377</f>
        <v>0</v>
      </c>
      <c r="J374">
        <f>'Main - Statewide'!J377</f>
        <v>0</v>
      </c>
      <c r="K374">
        <f>'Main - Statewide'!K377</f>
        <v>1214.4100000000001</v>
      </c>
      <c r="L374">
        <f>'Main - Statewide'!L377</f>
        <v>0</v>
      </c>
      <c r="M374">
        <f>'Main - Statewide'!M377</f>
        <v>0</v>
      </c>
      <c r="N374">
        <f>'Main - Statewide'!N377</f>
        <v>0</v>
      </c>
      <c r="O374">
        <f>'Main - Statewide'!O377</f>
        <v>0</v>
      </c>
      <c r="P374">
        <f>'Main - Statewide'!P377</f>
        <v>0</v>
      </c>
      <c r="Q374">
        <f>'Main - Statewide'!Q377</f>
        <v>1214.4100000000001</v>
      </c>
      <c r="R374">
        <f>'Main - Statewide'!R377</f>
        <v>841.55999999999972</v>
      </c>
    </row>
    <row r="375" spans="1:18" x14ac:dyDescent="0.25">
      <c r="A375" t="str">
        <f>'Main - Statewide'!A378</f>
        <v>42</v>
      </c>
      <c r="B375">
        <f>'Main - Statewide'!B378</f>
        <v>3</v>
      </c>
      <c r="C375" t="str">
        <f>'Main - Statewide'!C378</f>
        <v>0300</v>
      </c>
      <c r="D375" t="str">
        <f>'Main - Statewide'!D378</f>
        <v>VINCENNES CIVIL CITY</v>
      </c>
      <c r="E375">
        <f>'Main - Statewide'!E378</f>
        <v>0</v>
      </c>
      <c r="F375">
        <f>'Main - Statewide'!F378</f>
        <v>16759</v>
      </c>
      <c r="G375">
        <f>'Main - Statewide'!G378</f>
        <v>0.4619094867978612</v>
      </c>
      <c r="H375" s="66">
        <f>IFERROR(ROUND('Main - Statewide'!H378,2),"")</f>
        <v>95977.7</v>
      </c>
      <c r="I375">
        <f>'Main - Statewide'!I378</f>
        <v>0</v>
      </c>
      <c r="J375">
        <f>'Main - Statewide'!J378</f>
        <v>0</v>
      </c>
      <c r="K375">
        <f>'Main - Statewide'!K378</f>
        <v>56691.83</v>
      </c>
      <c r="L375">
        <f>'Main - Statewide'!L378</f>
        <v>0</v>
      </c>
      <c r="M375">
        <f>'Main - Statewide'!M378</f>
        <v>0</v>
      </c>
      <c r="N375">
        <f>'Main - Statewide'!N378</f>
        <v>0</v>
      </c>
      <c r="O375">
        <f>'Main - Statewide'!O378</f>
        <v>0</v>
      </c>
      <c r="P375">
        <f>'Main - Statewide'!P378</f>
        <v>0</v>
      </c>
      <c r="Q375">
        <f>'Main - Statewide'!Q378</f>
        <v>56691.83</v>
      </c>
      <c r="R375">
        <f>'Main - Statewide'!R378</f>
        <v>39285.869999999995</v>
      </c>
    </row>
    <row r="376" spans="1:18" x14ac:dyDescent="0.25">
      <c r="A376" t="str">
        <f>'Main - Statewide'!A379</f>
        <v>42</v>
      </c>
      <c r="B376">
        <f>'Main - Statewide'!B379</f>
        <v>3</v>
      </c>
      <c r="C376" t="str">
        <f>'Main - Statewide'!C379</f>
        <v>0714</v>
      </c>
      <c r="D376" t="str">
        <f>'Main - Statewide'!D379</f>
        <v>WHEATLAND CIVIL TOWN</v>
      </c>
      <c r="E376">
        <f>'Main - Statewide'!E379</f>
        <v>0</v>
      </c>
      <c r="F376">
        <f>'Main - Statewide'!F379</f>
        <v>390</v>
      </c>
      <c r="G376">
        <f>'Main - Statewide'!G379</f>
        <v>1.0749131800893005E-2</v>
      </c>
      <c r="H376" s="66">
        <f>IFERROR(ROUND('Main - Statewide'!H379,2),"")</f>
        <v>2233.5</v>
      </c>
      <c r="I376">
        <f>'Main - Statewide'!I379</f>
        <v>0</v>
      </c>
      <c r="J376">
        <f>'Main - Statewide'!J379</f>
        <v>0</v>
      </c>
      <c r="K376">
        <f>'Main - Statewide'!K379</f>
        <v>1319.28</v>
      </c>
      <c r="L376">
        <f>'Main - Statewide'!L379</f>
        <v>0</v>
      </c>
      <c r="M376">
        <f>'Main - Statewide'!M379</f>
        <v>0</v>
      </c>
      <c r="N376">
        <f>'Main - Statewide'!N379</f>
        <v>0</v>
      </c>
      <c r="O376">
        <f>'Main - Statewide'!O379</f>
        <v>0</v>
      </c>
      <c r="P376">
        <f>'Main - Statewide'!P379</f>
        <v>0</v>
      </c>
      <c r="Q376">
        <f>'Main - Statewide'!Q379</f>
        <v>1319.28</v>
      </c>
      <c r="R376">
        <f>'Main - Statewide'!R379</f>
        <v>914.22</v>
      </c>
    </row>
    <row r="377" spans="1:18" x14ac:dyDescent="0.25">
      <c r="A377">
        <f>'Main - Statewide'!A380</f>
        <v>0</v>
      </c>
      <c r="B377">
        <f>'Main - Statewide'!B380</f>
        <v>0</v>
      </c>
      <c r="C377">
        <f>'Main - Statewide'!C380</f>
        <v>0</v>
      </c>
      <c r="D377" t="str">
        <f>'Main - Statewide'!D380</f>
        <v>COUNTY DISTRIBUTION AMOUNT</v>
      </c>
      <c r="E377">
        <f>'Main - Statewide'!E380</f>
        <v>0</v>
      </c>
      <c r="F377">
        <f>'Main - Statewide'!F380</f>
        <v>36282</v>
      </c>
      <c r="G377">
        <f>'Main - Statewide'!G380</f>
        <v>1</v>
      </c>
      <c r="H377" s="66">
        <f>IFERROR(ROUND('Main - Statewide'!H380,2),"")</f>
        <v>207784.63</v>
      </c>
      <c r="I377">
        <f>'Main - Statewide'!I380</f>
        <v>0</v>
      </c>
      <c r="J377">
        <f>'Main - Statewide'!J380</f>
        <v>0</v>
      </c>
      <c r="K377">
        <f>'Main - Statewide'!K380</f>
        <v>122733.64</v>
      </c>
      <c r="L377">
        <f>'Main - Statewide'!L380</f>
        <v>0</v>
      </c>
      <c r="M377">
        <f>'Main - Statewide'!M380</f>
        <v>0</v>
      </c>
      <c r="N377">
        <f>'Main - Statewide'!N380</f>
        <v>0</v>
      </c>
      <c r="O377">
        <f>'Main - Statewide'!O380</f>
        <v>0</v>
      </c>
      <c r="P377">
        <f>'Main - Statewide'!P380</f>
        <v>0</v>
      </c>
      <c r="Q377">
        <f>'Main - Statewide'!Q380</f>
        <v>122733.64</v>
      </c>
      <c r="R377">
        <f>'Main - Statewide'!R380</f>
        <v>85050.99</v>
      </c>
    </row>
    <row r="378" spans="1:18" x14ac:dyDescent="0.25">
      <c r="A378" t="str">
        <f>'Main - Statewide'!A381</f>
        <v/>
      </c>
      <c r="B378">
        <f>'Main - Statewide'!B381</f>
        <v>0</v>
      </c>
      <c r="C378">
        <f>'Main - Statewide'!C381</f>
        <v>0</v>
      </c>
      <c r="D378" t="str">
        <f>'Main - Statewide'!D381</f>
        <v/>
      </c>
      <c r="E378">
        <f>'Main - Statewide'!E381</f>
        <v>0</v>
      </c>
      <c r="F378">
        <f>'Main - Statewide'!F381</f>
        <v>0</v>
      </c>
      <c r="G378">
        <f>'Main - Statewide'!G381</f>
        <v>0</v>
      </c>
      <c r="H378" s="66">
        <f>IFERROR(ROUND('Main - Statewide'!H381,2),"")</f>
        <v>0</v>
      </c>
      <c r="I378">
        <f>'Main - Statewide'!I381</f>
        <v>0</v>
      </c>
      <c r="J378">
        <f>'Main - Statewide'!J381</f>
        <v>0</v>
      </c>
      <c r="K378" t="str">
        <f>'Main - Statewide'!K381</f>
        <v/>
      </c>
      <c r="L378" t="str">
        <f>'Main - Statewide'!L381</f>
        <v/>
      </c>
      <c r="M378" t="str">
        <f>'Main - Statewide'!M381</f>
        <v/>
      </c>
      <c r="N378" t="str">
        <f>'Main - Statewide'!N381</f>
        <v/>
      </c>
      <c r="O378" t="str">
        <f>'Main - Statewide'!O381</f>
        <v/>
      </c>
      <c r="P378" t="str">
        <f>'Main - Statewide'!P381</f>
        <v/>
      </c>
      <c r="Q378" t="str">
        <f>'Main - Statewide'!Q381</f>
        <v/>
      </c>
      <c r="R378" t="str">
        <f>'Main - Statewide'!R381</f>
        <v/>
      </c>
    </row>
    <row r="379" spans="1:18" x14ac:dyDescent="0.25">
      <c r="A379" t="str">
        <f>'Main - Statewide'!A382</f>
        <v>43</v>
      </c>
      <c r="B379">
        <f>'Main - Statewide'!B382</f>
        <v>1</v>
      </c>
      <c r="C379" t="str">
        <f>'Main - Statewide'!C382</f>
        <v>0000</v>
      </c>
      <c r="D379" t="str">
        <f>'Main - Statewide'!D382</f>
        <v>KOSCIUSKO COUNTY</v>
      </c>
      <c r="E379">
        <f>'Main - Statewide'!E382</f>
        <v>0</v>
      </c>
      <c r="F379">
        <f>'Main - Statewide'!F382</f>
        <v>48847</v>
      </c>
      <c r="G379">
        <f>'Main - Statewide'!G382</f>
        <v>0.60876121635094715</v>
      </c>
      <c r="H379" s="66">
        <f>IFERROR(ROUND('Main - Statewide'!H382,2),"")</f>
        <v>279743.57</v>
      </c>
      <c r="I379">
        <f>'Main - Statewide'!I382</f>
        <v>0</v>
      </c>
      <c r="J379">
        <f>'Main - Statewide'!J382</f>
        <v>0</v>
      </c>
      <c r="K379">
        <f>'Main - Statewide'!K382</f>
        <v>165238.13</v>
      </c>
      <c r="L379">
        <f>'Main - Statewide'!L382</f>
        <v>0</v>
      </c>
      <c r="M379">
        <f>'Main - Statewide'!M382</f>
        <v>0</v>
      </c>
      <c r="N379">
        <f>'Main - Statewide'!N382</f>
        <v>0</v>
      </c>
      <c r="O379">
        <f>'Main - Statewide'!O382</f>
        <v>0</v>
      </c>
      <c r="P379">
        <f>'Main - Statewide'!P382</f>
        <v>0</v>
      </c>
      <c r="Q379">
        <f>'Main - Statewide'!Q382</f>
        <v>165238.13</v>
      </c>
      <c r="R379">
        <f>'Main - Statewide'!R382</f>
        <v>114505.44</v>
      </c>
    </row>
    <row r="380" spans="1:18" x14ac:dyDescent="0.25">
      <c r="A380" t="str">
        <f>'Main - Statewide'!A383</f>
        <v>43</v>
      </c>
      <c r="B380">
        <f>'Main - Statewide'!B383</f>
        <v>3</v>
      </c>
      <c r="C380" t="str">
        <f>'Main - Statewide'!C383</f>
        <v>0715</v>
      </c>
      <c r="D380" t="str">
        <f>'Main - Statewide'!D383</f>
        <v>BURKET CIVIL TOWN</v>
      </c>
      <c r="E380">
        <f>'Main - Statewide'!E383</f>
        <v>0</v>
      </c>
      <c r="F380">
        <f>'Main - Statewide'!F383</f>
        <v>123</v>
      </c>
      <c r="G380">
        <f>'Main - Statewide'!G383</f>
        <v>1.5329012961116651E-3</v>
      </c>
      <c r="H380" s="66">
        <f>IFERROR(ROUND('Main - Statewide'!H383,2),"")</f>
        <v>704.41</v>
      </c>
      <c r="I380">
        <f>'Main - Statewide'!I383</f>
        <v>0</v>
      </c>
      <c r="J380">
        <f>'Main - Statewide'!J383</f>
        <v>0</v>
      </c>
      <c r="K380">
        <f>'Main - Statewide'!K383</f>
        <v>416.08</v>
      </c>
      <c r="L380">
        <f>'Main - Statewide'!L383</f>
        <v>0</v>
      </c>
      <c r="M380">
        <f>'Main - Statewide'!M383</f>
        <v>0</v>
      </c>
      <c r="N380">
        <f>'Main - Statewide'!N383</f>
        <v>0</v>
      </c>
      <c r="O380">
        <f>'Main - Statewide'!O383</f>
        <v>0</v>
      </c>
      <c r="P380">
        <f>'Main - Statewide'!P383</f>
        <v>0</v>
      </c>
      <c r="Q380">
        <f>'Main - Statewide'!Q383</f>
        <v>416.08</v>
      </c>
      <c r="R380">
        <f>'Main - Statewide'!R383</f>
        <v>288.33</v>
      </c>
    </row>
    <row r="381" spans="1:18" x14ac:dyDescent="0.25">
      <c r="A381" t="str">
        <f>'Main - Statewide'!A384</f>
        <v>43</v>
      </c>
      <c r="B381">
        <f>'Main - Statewide'!B384</f>
        <v>3</v>
      </c>
      <c r="C381" t="str">
        <f>'Main - Statewide'!C384</f>
        <v>0716</v>
      </c>
      <c r="D381" t="str">
        <f>'Main - Statewide'!D384</f>
        <v>CLAYPOOL CIVIL TOWN</v>
      </c>
      <c r="E381">
        <f>'Main - Statewide'!E384</f>
        <v>0</v>
      </c>
      <c r="F381">
        <f>'Main - Statewide'!F384</f>
        <v>396</v>
      </c>
      <c r="G381">
        <f>'Main - Statewide'!G384</f>
        <v>4.9351944167497505E-3</v>
      </c>
      <c r="H381" s="66">
        <f>IFERROR(ROUND('Main - Statewide'!H384,2),"")</f>
        <v>2267.87</v>
      </c>
      <c r="I381">
        <f>'Main - Statewide'!I384</f>
        <v>0</v>
      </c>
      <c r="J381">
        <f>'Main - Statewide'!J384</f>
        <v>0</v>
      </c>
      <c r="K381">
        <f>'Main - Statewide'!K384</f>
        <v>1339.58</v>
      </c>
      <c r="L381">
        <f>'Main - Statewide'!L384</f>
        <v>0</v>
      </c>
      <c r="M381">
        <f>'Main - Statewide'!M384</f>
        <v>0</v>
      </c>
      <c r="N381">
        <f>'Main - Statewide'!N384</f>
        <v>0</v>
      </c>
      <c r="O381">
        <f>'Main - Statewide'!O384</f>
        <v>0</v>
      </c>
      <c r="P381">
        <f>'Main - Statewide'!P384</f>
        <v>0</v>
      </c>
      <c r="Q381">
        <f>'Main - Statewide'!Q384</f>
        <v>1339.58</v>
      </c>
      <c r="R381">
        <f>'Main - Statewide'!R384</f>
        <v>928.29</v>
      </c>
    </row>
    <row r="382" spans="1:18" x14ac:dyDescent="0.25">
      <c r="A382" t="str">
        <f>'Main - Statewide'!A385</f>
        <v>43</v>
      </c>
      <c r="B382">
        <f>'Main - Statewide'!B385</f>
        <v>3</v>
      </c>
      <c r="C382" t="str">
        <f>'Main - Statewide'!C385</f>
        <v>0717</v>
      </c>
      <c r="D382" t="str">
        <f>'Main - Statewide'!D385</f>
        <v>ETNA GREEN CIVIL TOWN</v>
      </c>
      <c r="E382">
        <f>'Main - Statewide'!E385</f>
        <v>0</v>
      </c>
      <c r="F382">
        <f>'Main - Statewide'!F385</f>
        <v>570</v>
      </c>
      <c r="G382">
        <f>'Main - Statewide'!G385</f>
        <v>7.1036889332003984E-3</v>
      </c>
      <c r="H382" s="66">
        <f>IFERROR(ROUND('Main - Statewide'!H385,2),"")</f>
        <v>3264.35</v>
      </c>
      <c r="I382">
        <f>'Main - Statewide'!I385</f>
        <v>0</v>
      </c>
      <c r="J382">
        <f>'Main - Statewide'!J385</f>
        <v>0</v>
      </c>
      <c r="K382">
        <f>'Main - Statewide'!K385</f>
        <v>1928.18</v>
      </c>
      <c r="L382">
        <f>'Main - Statewide'!L385</f>
        <v>0</v>
      </c>
      <c r="M382">
        <f>'Main - Statewide'!M385</f>
        <v>0</v>
      </c>
      <c r="N382">
        <f>'Main - Statewide'!N385</f>
        <v>0</v>
      </c>
      <c r="O382">
        <f>'Main - Statewide'!O385</f>
        <v>0</v>
      </c>
      <c r="P382">
        <f>'Main - Statewide'!P385</f>
        <v>0</v>
      </c>
      <c r="Q382">
        <f>'Main - Statewide'!Q385</f>
        <v>1928.18</v>
      </c>
      <c r="R382">
        <f>'Main - Statewide'!R385</f>
        <v>1336.1699999999998</v>
      </c>
    </row>
    <row r="383" spans="1:18" x14ac:dyDescent="0.25">
      <c r="A383" t="str">
        <f>'Main - Statewide'!A386</f>
        <v>43</v>
      </c>
      <c r="B383">
        <f>'Main - Statewide'!B386</f>
        <v>3</v>
      </c>
      <c r="C383" t="str">
        <f>'Main - Statewide'!C386</f>
        <v>0718</v>
      </c>
      <c r="D383" t="str">
        <f>'Main - Statewide'!D386</f>
        <v>LEESBURG CIVIL TOWN</v>
      </c>
      <c r="E383">
        <f>'Main - Statewide'!E386</f>
        <v>0</v>
      </c>
      <c r="F383">
        <f>'Main - Statewide'!F386</f>
        <v>555</v>
      </c>
      <c r="G383">
        <f>'Main - Statewide'!G386</f>
        <v>6.9167497507477563E-3</v>
      </c>
      <c r="H383" s="66">
        <f>IFERROR(ROUND('Main - Statewide'!H386,2),"")</f>
        <v>3178.45</v>
      </c>
      <c r="I383">
        <f>'Main - Statewide'!I386</f>
        <v>0</v>
      </c>
      <c r="J383">
        <f>'Main - Statewide'!J386</f>
        <v>0</v>
      </c>
      <c r="K383">
        <f>'Main - Statewide'!K386</f>
        <v>1877.44</v>
      </c>
      <c r="L383">
        <f>'Main - Statewide'!L386</f>
        <v>0</v>
      </c>
      <c r="M383">
        <f>'Main - Statewide'!M386</f>
        <v>0</v>
      </c>
      <c r="N383">
        <f>'Main - Statewide'!N386</f>
        <v>0</v>
      </c>
      <c r="O383">
        <f>'Main - Statewide'!O386</f>
        <v>0</v>
      </c>
      <c r="P383">
        <f>'Main - Statewide'!P386</f>
        <v>0</v>
      </c>
      <c r="Q383">
        <f>'Main - Statewide'!Q386</f>
        <v>1877.44</v>
      </c>
      <c r="R383">
        <f>'Main - Statewide'!R386</f>
        <v>1301.0099999999998</v>
      </c>
    </row>
    <row r="384" spans="1:18" x14ac:dyDescent="0.25">
      <c r="A384" t="str">
        <f>'Main - Statewide'!A387</f>
        <v>43</v>
      </c>
      <c r="B384">
        <f>'Main - Statewide'!B387</f>
        <v>3</v>
      </c>
      <c r="C384" t="str">
        <f>'Main - Statewide'!C387</f>
        <v>0719</v>
      </c>
      <c r="D384" t="str">
        <f>'Main - Statewide'!D387</f>
        <v>MENTONE CIVIL TOWN</v>
      </c>
      <c r="E384">
        <f>'Main - Statewide'!E387</f>
        <v>0</v>
      </c>
      <c r="F384">
        <f>'Main - Statewide'!F387</f>
        <v>943</v>
      </c>
      <c r="G384">
        <f>'Main - Statewide'!G387</f>
        <v>1.1752243270189432E-2</v>
      </c>
      <c r="H384" s="66">
        <f>IFERROR(ROUND('Main - Statewide'!H387,2),"")</f>
        <v>5400.5</v>
      </c>
      <c r="I384">
        <f>'Main - Statewide'!I387</f>
        <v>0</v>
      </c>
      <c r="J384">
        <f>'Main - Statewide'!J387</f>
        <v>0</v>
      </c>
      <c r="K384">
        <f>'Main - Statewide'!K387</f>
        <v>3189.95</v>
      </c>
      <c r="L384">
        <f>'Main - Statewide'!L387</f>
        <v>0</v>
      </c>
      <c r="M384">
        <f>'Main - Statewide'!M387</f>
        <v>0</v>
      </c>
      <c r="N384">
        <f>'Main - Statewide'!N387</f>
        <v>0</v>
      </c>
      <c r="O384">
        <f>'Main - Statewide'!O387</f>
        <v>0</v>
      </c>
      <c r="P384">
        <f>'Main - Statewide'!P387</f>
        <v>0</v>
      </c>
      <c r="Q384">
        <f>'Main - Statewide'!Q387</f>
        <v>3189.95</v>
      </c>
      <c r="R384">
        <f>'Main - Statewide'!R387</f>
        <v>2210.5500000000002</v>
      </c>
    </row>
    <row r="385" spans="1:18" x14ac:dyDescent="0.25">
      <c r="A385" t="str">
        <f>'Main - Statewide'!A388</f>
        <v>43</v>
      </c>
      <c r="B385">
        <f>'Main - Statewide'!B388</f>
        <v>3</v>
      </c>
      <c r="C385" t="str">
        <f>'Main - Statewide'!C388</f>
        <v>0720</v>
      </c>
      <c r="D385" t="str">
        <f>'Main - Statewide'!D388</f>
        <v>MILFORD CIVIL TOWN</v>
      </c>
      <c r="E385">
        <f>'Main - Statewide'!E388</f>
        <v>0</v>
      </c>
      <c r="F385">
        <f>'Main - Statewide'!F388</f>
        <v>1614</v>
      </c>
      <c r="G385">
        <f>'Main - Statewide'!G388</f>
        <v>2.0114656031904286E-2</v>
      </c>
      <c r="H385" s="66">
        <f>IFERROR(ROUND('Main - Statewide'!H388,2),"")</f>
        <v>9243.27</v>
      </c>
      <c r="I385">
        <f>'Main - Statewide'!I388</f>
        <v>0</v>
      </c>
      <c r="J385">
        <f>'Main - Statewide'!J388</f>
        <v>0</v>
      </c>
      <c r="K385">
        <f>'Main - Statewide'!K388</f>
        <v>5459.79</v>
      </c>
      <c r="L385">
        <f>'Main - Statewide'!L388</f>
        <v>0</v>
      </c>
      <c r="M385">
        <f>'Main - Statewide'!M388</f>
        <v>0</v>
      </c>
      <c r="N385">
        <f>'Main - Statewide'!N388</f>
        <v>0</v>
      </c>
      <c r="O385">
        <f>'Main - Statewide'!O388</f>
        <v>0</v>
      </c>
      <c r="P385">
        <f>'Main - Statewide'!P388</f>
        <v>0</v>
      </c>
      <c r="Q385">
        <f>'Main - Statewide'!Q388</f>
        <v>5459.79</v>
      </c>
      <c r="R385">
        <f>'Main - Statewide'!R388</f>
        <v>3783.4800000000005</v>
      </c>
    </row>
    <row r="386" spans="1:18" x14ac:dyDescent="0.25">
      <c r="A386" t="str">
        <f>'Main - Statewide'!A389</f>
        <v>43</v>
      </c>
      <c r="B386">
        <f>'Main - Statewide'!B389</f>
        <v>3</v>
      </c>
      <c r="C386" t="str">
        <f>'Main - Statewide'!C389</f>
        <v>0444</v>
      </c>
      <c r="D386" t="str">
        <f>'Main - Statewide'!D389</f>
        <v>NAPPANEE CIVIL CITY</v>
      </c>
      <c r="E386" t="str">
        <f>'Main - Statewide'!E389</f>
        <v>Y</v>
      </c>
      <c r="F386">
        <f>'Main - Statewide'!F389</f>
        <v>324</v>
      </c>
      <c r="G386">
        <f>'Main - Statewide'!G389</f>
        <v>4.0378863409770687E-3</v>
      </c>
      <c r="H386" s="66">
        <f>IFERROR(ROUND('Main - Statewide'!H389,2),"")</f>
        <v>1855.53</v>
      </c>
      <c r="I386">
        <f>'Main - Statewide'!I389</f>
        <v>0</v>
      </c>
      <c r="J386">
        <f>'Main - Statewide'!J389</f>
        <v>0</v>
      </c>
      <c r="K386">
        <f>'Main - Statewide'!K389</f>
        <v>1096.02</v>
      </c>
      <c r="L386">
        <f>'Main - Statewide'!L389</f>
        <v>0</v>
      </c>
      <c r="M386">
        <f>'Main - Statewide'!M389</f>
        <v>0</v>
      </c>
      <c r="N386">
        <f>'Main - Statewide'!N389</f>
        <v>0</v>
      </c>
      <c r="O386">
        <f>'Main - Statewide'!O389</f>
        <v>0</v>
      </c>
      <c r="P386">
        <f>'Main - Statewide'!P389</f>
        <v>0</v>
      </c>
      <c r="Q386">
        <f>'Main - Statewide'!Q389</f>
        <v>1096.02</v>
      </c>
      <c r="R386">
        <f>'Main - Statewide'!R389</f>
        <v>759.51</v>
      </c>
    </row>
    <row r="387" spans="1:18" x14ac:dyDescent="0.25">
      <c r="A387" t="str">
        <f>'Main - Statewide'!A390</f>
        <v>43</v>
      </c>
      <c r="B387">
        <f>'Main - Statewide'!B390</f>
        <v>3</v>
      </c>
      <c r="C387" t="str">
        <f>'Main - Statewide'!C390</f>
        <v>0721</v>
      </c>
      <c r="D387" t="str">
        <f>'Main - Statewide'!D390</f>
        <v>NORTH WEBSTER CIVIL TOWN</v>
      </c>
      <c r="E387">
        <f>'Main - Statewide'!E390</f>
        <v>0</v>
      </c>
      <c r="F387">
        <f>'Main - Statewide'!F390</f>
        <v>998</v>
      </c>
      <c r="G387">
        <f>'Main - Statewide'!G390</f>
        <v>1.2437686939182452E-2</v>
      </c>
      <c r="H387" s="66">
        <f>IFERROR(ROUND('Main - Statewide'!H390,2),"")</f>
        <v>5715.48</v>
      </c>
      <c r="I387">
        <f>'Main - Statewide'!I390</f>
        <v>0</v>
      </c>
      <c r="J387">
        <f>'Main - Statewide'!J390</f>
        <v>0</v>
      </c>
      <c r="K387">
        <f>'Main - Statewide'!K390</f>
        <v>3376</v>
      </c>
      <c r="L387">
        <f>'Main - Statewide'!L390</f>
        <v>0</v>
      </c>
      <c r="M387">
        <f>'Main - Statewide'!M390</f>
        <v>0</v>
      </c>
      <c r="N387">
        <f>'Main - Statewide'!N390</f>
        <v>0</v>
      </c>
      <c r="O387">
        <f>'Main - Statewide'!O390</f>
        <v>0</v>
      </c>
      <c r="P387">
        <f>'Main - Statewide'!P390</f>
        <v>0</v>
      </c>
      <c r="Q387">
        <f>'Main - Statewide'!Q390</f>
        <v>3376</v>
      </c>
      <c r="R387">
        <f>'Main - Statewide'!R390</f>
        <v>2339.4799999999996</v>
      </c>
    </row>
    <row r="388" spans="1:18" x14ac:dyDescent="0.25">
      <c r="A388" t="str">
        <f>'Main - Statewide'!A391</f>
        <v>43</v>
      </c>
      <c r="B388">
        <f>'Main - Statewide'!B391</f>
        <v>3</v>
      </c>
      <c r="C388" t="str">
        <f>'Main - Statewide'!C391</f>
        <v>0722</v>
      </c>
      <c r="D388" t="str">
        <f>'Main - Statewide'!D391</f>
        <v>PIERCETON CIVIL TOWN</v>
      </c>
      <c r="E388">
        <f>'Main - Statewide'!E391</f>
        <v>0</v>
      </c>
      <c r="F388">
        <f>'Main - Statewide'!F391</f>
        <v>928</v>
      </c>
      <c r="G388">
        <f>'Main - Statewide'!G391</f>
        <v>1.156530408773679E-2</v>
      </c>
      <c r="H388" s="66">
        <f>IFERROR(ROUND('Main - Statewide'!H391,2),"")</f>
        <v>5314.6</v>
      </c>
      <c r="I388">
        <f>'Main - Statewide'!I391</f>
        <v>0</v>
      </c>
      <c r="J388">
        <f>'Main - Statewide'!J391</f>
        <v>0</v>
      </c>
      <c r="K388">
        <f>'Main - Statewide'!K391</f>
        <v>3139.21</v>
      </c>
      <c r="L388">
        <f>'Main - Statewide'!L391</f>
        <v>0</v>
      </c>
      <c r="M388">
        <f>'Main - Statewide'!M391</f>
        <v>0</v>
      </c>
      <c r="N388">
        <f>'Main - Statewide'!N391</f>
        <v>0</v>
      </c>
      <c r="O388">
        <f>'Main - Statewide'!O391</f>
        <v>0</v>
      </c>
      <c r="P388">
        <f>'Main - Statewide'!P391</f>
        <v>0</v>
      </c>
      <c r="Q388">
        <f>'Main - Statewide'!Q391</f>
        <v>3139.21</v>
      </c>
      <c r="R388">
        <f>'Main - Statewide'!R391</f>
        <v>2175.3900000000003</v>
      </c>
    </row>
    <row r="389" spans="1:18" x14ac:dyDescent="0.25">
      <c r="A389" t="str">
        <f>'Main - Statewide'!A392</f>
        <v>43</v>
      </c>
      <c r="B389">
        <f>'Main - Statewide'!B392</f>
        <v>3</v>
      </c>
      <c r="C389" t="str">
        <f>'Main - Statewide'!C392</f>
        <v>0723</v>
      </c>
      <c r="D389" t="str">
        <f>'Main - Statewide'!D392</f>
        <v>SIDNEY CIVIL TOWN</v>
      </c>
      <c r="E389">
        <f>'Main - Statewide'!E392</f>
        <v>0</v>
      </c>
      <c r="F389">
        <f>'Main - Statewide'!F392</f>
        <v>131</v>
      </c>
      <c r="G389">
        <f>'Main - Statewide'!G392</f>
        <v>1.6326021934197409E-3</v>
      </c>
      <c r="H389" s="66">
        <f>IFERROR(ROUND('Main - Statewide'!H392,2),"")</f>
        <v>750.23</v>
      </c>
      <c r="I389">
        <f>'Main - Statewide'!I392</f>
        <v>0</v>
      </c>
      <c r="J389">
        <f>'Main - Statewide'!J392</f>
        <v>0</v>
      </c>
      <c r="K389">
        <f>'Main - Statewide'!K392</f>
        <v>443.14</v>
      </c>
      <c r="L389">
        <f>'Main - Statewide'!L392</f>
        <v>0</v>
      </c>
      <c r="M389">
        <f>'Main - Statewide'!M392</f>
        <v>0</v>
      </c>
      <c r="N389">
        <f>'Main - Statewide'!N392</f>
        <v>0</v>
      </c>
      <c r="O389">
        <f>'Main - Statewide'!O392</f>
        <v>0</v>
      </c>
      <c r="P389">
        <f>'Main - Statewide'!P392</f>
        <v>0</v>
      </c>
      <c r="Q389">
        <f>'Main - Statewide'!Q392</f>
        <v>443.14</v>
      </c>
      <c r="R389">
        <f>'Main - Statewide'!R392</f>
        <v>307.09000000000003</v>
      </c>
    </row>
    <row r="390" spans="1:18" x14ac:dyDescent="0.25">
      <c r="A390" t="str">
        <f>'Main - Statewide'!A393</f>
        <v>43</v>
      </c>
      <c r="B390">
        <f>'Main - Statewide'!B393</f>
        <v>3</v>
      </c>
      <c r="C390" t="str">
        <f>'Main - Statewide'!C393</f>
        <v>0724</v>
      </c>
      <c r="D390" t="str">
        <f>'Main - Statewide'!D393</f>
        <v>SILVER LAKE CIVIL TOWN</v>
      </c>
      <c r="E390">
        <f>'Main - Statewide'!E393</f>
        <v>0</v>
      </c>
      <c r="F390">
        <f>'Main - Statewide'!F393</f>
        <v>875</v>
      </c>
      <c r="G390">
        <f>'Main - Statewide'!G393</f>
        <v>1.0904785643070788E-2</v>
      </c>
      <c r="H390" s="66">
        <f>IFERROR(ROUND('Main - Statewide'!H393,2),"")</f>
        <v>5011.07</v>
      </c>
      <c r="I390">
        <f>'Main - Statewide'!I393</f>
        <v>0</v>
      </c>
      <c r="J390">
        <f>'Main - Statewide'!J393</f>
        <v>0</v>
      </c>
      <c r="K390">
        <f>'Main - Statewide'!K393</f>
        <v>2959.92</v>
      </c>
      <c r="L390">
        <f>'Main - Statewide'!L393</f>
        <v>0</v>
      </c>
      <c r="M390">
        <f>'Main - Statewide'!M393</f>
        <v>0</v>
      </c>
      <c r="N390">
        <f>'Main - Statewide'!N393</f>
        <v>0</v>
      </c>
      <c r="O390">
        <f>'Main - Statewide'!O393</f>
        <v>0</v>
      </c>
      <c r="P390">
        <f>'Main - Statewide'!P393</f>
        <v>0</v>
      </c>
      <c r="Q390">
        <f>'Main - Statewide'!Q393</f>
        <v>2959.92</v>
      </c>
      <c r="R390">
        <f>'Main - Statewide'!R393</f>
        <v>2051.1499999999996</v>
      </c>
    </row>
    <row r="391" spans="1:18" x14ac:dyDescent="0.25">
      <c r="A391" t="str">
        <f>'Main - Statewide'!A394</f>
        <v>43</v>
      </c>
      <c r="B391">
        <f>'Main - Statewide'!B394</f>
        <v>3</v>
      </c>
      <c r="C391" t="str">
        <f>'Main - Statewide'!C394</f>
        <v>0725</v>
      </c>
      <c r="D391" t="str">
        <f>'Main - Statewide'!D394</f>
        <v>SYRACUSE CIVIL TOWN</v>
      </c>
      <c r="E391">
        <f>'Main - Statewide'!E394</f>
        <v>0</v>
      </c>
      <c r="F391">
        <f>'Main - Statewide'!F394</f>
        <v>3079</v>
      </c>
      <c r="G391">
        <f>'Main - Statewide'!G394</f>
        <v>3.8372382851445661E-2</v>
      </c>
      <c r="H391" s="66">
        <f>IFERROR(ROUND('Main - Statewide'!H394,2),"")</f>
        <v>17633.23</v>
      </c>
      <c r="I391">
        <f>'Main - Statewide'!I394</f>
        <v>0</v>
      </c>
      <c r="J391">
        <f>'Main - Statewide'!J394</f>
        <v>0</v>
      </c>
      <c r="K391">
        <f>'Main - Statewide'!K394</f>
        <v>10415.549999999999</v>
      </c>
      <c r="L391">
        <f>'Main - Statewide'!L394</f>
        <v>0</v>
      </c>
      <c r="M391">
        <f>'Main - Statewide'!M394</f>
        <v>0</v>
      </c>
      <c r="N391">
        <f>'Main - Statewide'!N394</f>
        <v>0</v>
      </c>
      <c r="O391">
        <f>'Main - Statewide'!O394</f>
        <v>0</v>
      </c>
      <c r="P391">
        <f>'Main - Statewide'!P394</f>
        <v>0</v>
      </c>
      <c r="Q391">
        <f>'Main - Statewide'!Q394</f>
        <v>10415.549999999999</v>
      </c>
      <c r="R391">
        <f>'Main - Statewide'!R394</f>
        <v>7217.68</v>
      </c>
    </row>
    <row r="392" spans="1:18" x14ac:dyDescent="0.25">
      <c r="A392" t="str">
        <f>'Main - Statewide'!A395</f>
        <v>43</v>
      </c>
      <c r="B392">
        <f>'Main - Statewide'!B395</f>
        <v>3</v>
      </c>
      <c r="C392" t="str">
        <f>'Main - Statewide'!C395</f>
        <v>0414</v>
      </c>
      <c r="D392" t="str">
        <f>'Main - Statewide'!D395</f>
        <v>WARSAW CIVIL CITY</v>
      </c>
      <c r="E392">
        <f>'Main - Statewide'!E395</f>
        <v>0</v>
      </c>
      <c r="F392">
        <f>'Main - Statewide'!F395</f>
        <v>15804</v>
      </c>
      <c r="G392">
        <f>'Main - Statewide'!G395</f>
        <v>0.19695912263210369</v>
      </c>
      <c r="H392" s="66">
        <f>IFERROR(ROUND('Main - Statewide'!H395,2),"")</f>
        <v>90508.47</v>
      </c>
      <c r="I392">
        <f>'Main - Statewide'!I395</f>
        <v>0</v>
      </c>
      <c r="J392">
        <f>'Main - Statewide'!J395</f>
        <v>0</v>
      </c>
      <c r="K392">
        <f>'Main - Statewide'!K395</f>
        <v>53461.29</v>
      </c>
      <c r="L392">
        <f>'Main - Statewide'!L395</f>
        <v>0</v>
      </c>
      <c r="M392">
        <f>'Main - Statewide'!M395</f>
        <v>0</v>
      </c>
      <c r="N392">
        <f>'Main - Statewide'!N395</f>
        <v>0</v>
      </c>
      <c r="O392">
        <f>'Main - Statewide'!O395</f>
        <v>0</v>
      </c>
      <c r="P392">
        <f>'Main - Statewide'!P395</f>
        <v>0</v>
      </c>
      <c r="Q392">
        <f>'Main - Statewide'!Q395</f>
        <v>53461.29</v>
      </c>
      <c r="R392">
        <f>'Main - Statewide'!R395</f>
        <v>37047.18</v>
      </c>
    </row>
    <row r="393" spans="1:18" x14ac:dyDescent="0.25">
      <c r="A393" t="str">
        <f>'Main - Statewide'!A396</f>
        <v>43</v>
      </c>
      <c r="B393">
        <f>'Main - Statewide'!B396</f>
        <v>3</v>
      </c>
      <c r="C393" t="str">
        <f>'Main - Statewide'!C396</f>
        <v>0726</v>
      </c>
      <c r="D393" t="str">
        <f>'Main - Statewide'!D396</f>
        <v>WINONA LAKE CIVIL TOWN</v>
      </c>
      <c r="E393">
        <f>'Main - Statewide'!E396</f>
        <v>0</v>
      </c>
      <c r="F393">
        <f>'Main - Statewide'!F396</f>
        <v>5053</v>
      </c>
      <c r="G393">
        <f>'Main - Statewide'!G396</f>
        <v>6.2973579262213364E-2</v>
      </c>
      <c r="H393" s="66">
        <f>IFERROR(ROUND('Main - Statewide'!H396,2),"")</f>
        <v>28938.2</v>
      </c>
      <c r="I393">
        <f>'Main - Statewide'!I396</f>
        <v>0</v>
      </c>
      <c r="J393">
        <f>'Main - Statewide'!J396</f>
        <v>0</v>
      </c>
      <c r="K393">
        <f>'Main - Statewide'!K396</f>
        <v>17093.13</v>
      </c>
      <c r="L393">
        <f>'Main - Statewide'!L396</f>
        <v>0</v>
      </c>
      <c r="M393">
        <f>'Main - Statewide'!M396</f>
        <v>0</v>
      </c>
      <c r="N393">
        <f>'Main - Statewide'!N396</f>
        <v>0</v>
      </c>
      <c r="O393">
        <f>'Main - Statewide'!O396</f>
        <v>0</v>
      </c>
      <c r="P393">
        <f>'Main - Statewide'!P396</f>
        <v>0</v>
      </c>
      <c r="Q393">
        <f>'Main - Statewide'!Q396</f>
        <v>17093.13</v>
      </c>
      <c r="R393">
        <f>'Main - Statewide'!R396</f>
        <v>11845.07</v>
      </c>
    </row>
    <row r="394" spans="1:18" x14ac:dyDescent="0.25">
      <c r="A394">
        <f>'Main - Statewide'!A397</f>
        <v>0</v>
      </c>
      <c r="B394">
        <f>'Main - Statewide'!B397</f>
        <v>0</v>
      </c>
      <c r="C394">
        <f>'Main - Statewide'!C397</f>
        <v>0</v>
      </c>
      <c r="D394" t="str">
        <f>'Main - Statewide'!D397</f>
        <v>COUNTY DISTRIBUTION AMOUNT</v>
      </c>
      <c r="E394">
        <f>'Main - Statewide'!E397</f>
        <v>0</v>
      </c>
      <c r="F394">
        <f>'Main - Statewide'!F397</f>
        <v>80240</v>
      </c>
      <c r="G394">
        <f>'Main - Statewide'!G397</f>
        <v>0.99999999999999978</v>
      </c>
      <c r="H394" s="66">
        <f>IFERROR(ROUND('Main - Statewide'!H397,2),"")</f>
        <v>459529.23</v>
      </c>
      <c r="I394">
        <f>'Main - Statewide'!I397</f>
        <v>0</v>
      </c>
      <c r="J394">
        <f>'Main - Statewide'!J397</f>
        <v>0</v>
      </c>
      <c r="K394">
        <f>'Main - Statewide'!K397</f>
        <v>271433.40999999997</v>
      </c>
      <c r="L394">
        <f>'Main - Statewide'!L397</f>
        <v>0</v>
      </c>
      <c r="M394">
        <f>'Main - Statewide'!M397</f>
        <v>0</v>
      </c>
      <c r="N394">
        <f>'Main - Statewide'!N397</f>
        <v>0</v>
      </c>
      <c r="O394">
        <f>'Main - Statewide'!O397</f>
        <v>0</v>
      </c>
      <c r="P394">
        <f>'Main - Statewide'!P397</f>
        <v>0</v>
      </c>
      <c r="Q394">
        <f>'Main - Statewide'!Q397</f>
        <v>271433.40999999997</v>
      </c>
      <c r="R394">
        <f>'Main - Statewide'!R397</f>
        <v>188095.81999999995</v>
      </c>
    </row>
    <row r="395" spans="1:18" x14ac:dyDescent="0.25">
      <c r="A395" t="str">
        <f>'Main - Statewide'!A398</f>
        <v/>
      </c>
      <c r="B395">
        <f>'Main - Statewide'!B398</f>
        <v>0</v>
      </c>
      <c r="C395">
        <f>'Main - Statewide'!C398</f>
        <v>0</v>
      </c>
      <c r="D395" t="str">
        <f>'Main - Statewide'!D398</f>
        <v/>
      </c>
      <c r="E395">
        <f>'Main - Statewide'!E398</f>
        <v>0</v>
      </c>
      <c r="F395">
        <f>'Main - Statewide'!F398</f>
        <v>0</v>
      </c>
      <c r="G395">
        <f>'Main - Statewide'!G398</f>
        <v>0</v>
      </c>
      <c r="H395" s="66">
        <f>IFERROR(ROUND('Main - Statewide'!H398,2),"")</f>
        <v>0</v>
      </c>
      <c r="I395">
        <f>'Main - Statewide'!I398</f>
        <v>0</v>
      </c>
      <c r="J395">
        <f>'Main - Statewide'!J398</f>
        <v>0</v>
      </c>
      <c r="K395" t="str">
        <f>'Main - Statewide'!K398</f>
        <v/>
      </c>
      <c r="L395" t="str">
        <f>'Main - Statewide'!L398</f>
        <v/>
      </c>
      <c r="M395" t="str">
        <f>'Main - Statewide'!M398</f>
        <v/>
      </c>
      <c r="N395" t="str">
        <f>'Main - Statewide'!N398</f>
        <v/>
      </c>
      <c r="O395" t="str">
        <f>'Main - Statewide'!O398</f>
        <v/>
      </c>
      <c r="P395" t="str">
        <f>'Main - Statewide'!P398</f>
        <v/>
      </c>
      <c r="Q395" t="str">
        <f>'Main - Statewide'!Q398</f>
        <v/>
      </c>
      <c r="R395" t="str">
        <f>'Main - Statewide'!R398</f>
        <v/>
      </c>
    </row>
    <row r="396" spans="1:18" x14ac:dyDescent="0.25">
      <c r="A396" t="str">
        <f>'Main - Statewide'!A399</f>
        <v>44</v>
      </c>
      <c r="B396">
        <f>'Main - Statewide'!B399</f>
        <v>1</v>
      </c>
      <c r="C396" t="str">
        <f>'Main - Statewide'!C399</f>
        <v>0000</v>
      </c>
      <c r="D396" t="str">
        <f>'Main - Statewide'!D399</f>
        <v>LAGRANGE COUNTY</v>
      </c>
      <c r="E396">
        <f>'Main - Statewide'!E399</f>
        <v>0</v>
      </c>
      <c r="F396">
        <f>'Main - Statewide'!F399</f>
        <v>35273</v>
      </c>
      <c r="G396">
        <f>'Main - Statewide'!G399</f>
        <v>0.87210107303565243</v>
      </c>
      <c r="H396" s="66">
        <f>IFERROR(ROUND('Main - Statewide'!H399,2),"")</f>
        <v>202006.16</v>
      </c>
      <c r="I396">
        <f>'Main - Statewide'!I399</f>
        <v>0</v>
      </c>
      <c r="J396">
        <f>'Main - Statewide'!J399</f>
        <v>0</v>
      </c>
      <c r="K396">
        <f>'Main - Statewide'!K399</f>
        <v>119320.42</v>
      </c>
      <c r="L396">
        <f>'Main - Statewide'!L399</f>
        <v>0</v>
      </c>
      <c r="M396">
        <f>'Main - Statewide'!M399</f>
        <v>0</v>
      </c>
      <c r="N396">
        <f>'Main - Statewide'!N399</f>
        <v>0</v>
      </c>
      <c r="O396">
        <f>'Main - Statewide'!O399</f>
        <v>0</v>
      </c>
      <c r="P396">
        <f>'Main - Statewide'!P399</f>
        <v>0</v>
      </c>
      <c r="Q396">
        <f>'Main - Statewide'!Q399</f>
        <v>119320.42</v>
      </c>
      <c r="R396">
        <f>'Main - Statewide'!R399</f>
        <v>82685.740000000005</v>
      </c>
    </row>
    <row r="397" spans="1:18" x14ac:dyDescent="0.25">
      <c r="A397" t="str">
        <f>'Main - Statewide'!A400</f>
        <v>44</v>
      </c>
      <c r="B397">
        <f>'Main - Statewide'!B400</f>
        <v>3</v>
      </c>
      <c r="C397" t="str">
        <f>'Main - Statewide'!C400</f>
        <v>0727</v>
      </c>
      <c r="D397" t="str">
        <f>'Main - Statewide'!D400</f>
        <v>LAGRANGE CIVIL TOWN</v>
      </c>
      <c r="E397">
        <f>'Main - Statewide'!E400</f>
        <v>0</v>
      </c>
      <c r="F397">
        <f>'Main - Statewide'!F400</f>
        <v>2715</v>
      </c>
      <c r="G397">
        <f>'Main - Statewide'!G400</f>
        <v>6.7126539089155918E-2</v>
      </c>
      <c r="H397" s="66">
        <f>IFERROR(ROUND('Main - Statewide'!H400,2),"")</f>
        <v>15548.63</v>
      </c>
      <c r="I397">
        <f>'Main - Statewide'!I400</f>
        <v>0</v>
      </c>
      <c r="J397">
        <f>'Main - Statewide'!J400</f>
        <v>0</v>
      </c>
      <c r="K397">
        <f>'Main - Statewide'!K400</f>
        <v>9184.2199999999993</v>
      </c>
      <c r="L397">
        <f>'Main - Statewide'!L400</f>
        <v>0</v>
      </c>
      <c r="M397">
        <f>'Main - Statewide'!M400</f>
        <v>0</v>
      </c>
      <c r="N397">
        <f>'Main - Statewide'!N400</f>
        <v>0</v>
      </c>
      <c r="O397">
        <f>'Main - Statewide'!O400</f>
        <v>0</v>
      </c>
      <c r="P397">
        <f>'Main - Statewide'!P400</f>
        <v>0</v>
      </c>
      <c r="Q397">
        <f>'Main - Statewide'!Q400</f>
        <v>9184.2199999999993</v>
      </c>
      <c r="R397">
        <f>'Main - Statewide'!R400</f>
        <v>6364.41</v>
      </c>
    </row>
    <row r="398" spans="1:18" x14ac:dyDescent="0.25">
      <c r="A398" t="str">
        <f>'Main - Statewide'!A401</f>
        <v>44</v>
      </c>
      <c r="B398">
        <f>'Main - Statewide'!B401</f>
        <v>3</v>
      </c>
      <c r="C398" t="str">
        <f>'Main - Statewide'!C401</f>
        <v>0728</v>
      </c>
      <c r="D398" t="str">
        <f>'Main - Statewide'!D401</f>
        <v>SHIPSHEWANA CIVIL TOWN</v>
      </c>
      <c r="E398">
        <f>'Main - Statewide'!E401</f>
        <v>0</v>
      </c>
      <c r="F398">
        <f>'Main - Statewide'!F401</f>
        <v>839</v>
      </c>
      <c r="G398">
        <f>'Main - Statewide'!G401</f>
        <v>2.074370765959551E-2</v>
      </c>
      <c r="H398" s="66">
        <f>IFERROR(ROUND('Main - Statewide'!H401,2),"")</f>
        <v>4804.8999999999996</v>
      </c>
      <c r="I398">
        <f>'Main - Statewide'!I401</f>
        <v>0</v>
      </c>
      <c r="J398">
        <f>'Main - Statewide'!J401</f>
        <v>0</v>
      </c>
      <c r="K398">
        <f>'Main - Statewide'!K401</f>
        <v>2838.14</v>
      </c>
      <c r="L398">
        <f>'Main - Statewide'!L401</f>
        <v>0</v>
      </c>
      <c r="M398">
        <f>'Main - Statewide'!M401</f>
        <v>0</v>
      </c>
      <c r="N398">
        <f>'Main - Statewide'!N401</f>
        <v>0</v>
      </c>
      <c r="O398">
        <f>'Main - Statewide'!O401</f>
        <v>0</v>
      </c>
      <c r="P398">
        <f>'Main - Statewide'!P401</f>
        <v>0</v>
      </c>
      <c r="Q398">
        <f>'Main - Statewide'!Q401</f>
        <v>2838.14</v>
      </c>
      <c r="R398">
        <f>'Main - Statewide'!R401</f>
        <v>1966.7599999999998</v>
      </c>
    </row>
    <row r="399" spans="1:18" x14ac:dyDescent="0.25">
      <c r="A399" t="str">
        <f>'Main - Statewide'!A402</f>
        <v>44</v>
      </c>
      <c r="B399">
        <f>'Main - Statewide'!B402</f>
        <v>3</v>
      </c>
      <c r="C399" t="str">
        <f>'Main - Statewide'!C402</f>
        <v>0729</v>
      </c>
      <c r="D399" t="str">
        <f>'Main - Statewide'!D402</f>
        <v>TOPEKA CIVIL TOWN</v>
      </c>
      <c r="E399">
        <f>'Main - Statewide'!E402</f>
        <v>0</v>
      </c>
      <c r="F399">
        <f>'Main - Statewide'!F402</f>
        <v>1206</v>
      </c>
      <c r="G399">
        <f>'Main - Statewide'!G402</f>
        <v>2.9817534490431688E-2</v>
      </c>
      <c r="H399" s="66">
        <f>IFERROR(ROUND('Main - Statewide'!H402,2),"")</f>
        <v>6906.68</v>
      </c>
      <c r="I399">
        <f>'Main - Statewide'!I402</f>
        <v>0</v>
      </c>
      <c r="J399">
        <f>'Main - Statewide'!J402</f>
        <v>0</v>
      </c>
      <c r="K399">
        <f>'Main - Statewide'!K402</f>
        <v>4079.62</v>
      </c>
      <c r="L399">
        <f>'Main - Statewide'!L402</f>
        <v>0</v>
      </c>
      <c r="M399">
        <f>'Main - Statewide'!M402</f>
        <v>0</v>
      </c>
      <c r="N399">
        <f>'Main - Statewide'!N402</f>
        <v>0</v>
      </c>
      <c r="O399">
        <f>'Main - Statewide'!O402</f>
        <v>0</v>
      </c>
      <c r="P399">
        <f>'Main - Statewide'!P402</f>
        <v>0</v>
      </c>
      <c r="Q399">
        <f>'Main - Statewide'!Q402</f>
        <v>4079.62</v>
      </c>
      <c r="R399">
        <f>'Main - Statewide'!R402</f>
        <v>2827.0600000000004</v>
      </c>
    </row>
    <row r="400" spans="1:18" x14ac:dyDescent="0.25">
      <c r="A400" t="str">
        <f>'Main - Statewide'!A403</f>
        <v>44</v>
      </c>
      <c r="B400">
        <f>'Main - Statewide'!B403</f>
        <v>3</v>
      </c>
      <c r="C400" t="str">
        <f>'Main - Statewide'!C403</f>
        <v>0811</v>
      </c>
      <c r="D400" t="str">
        <f>'Main - Statewide'!D403</f>
        <v>WOLCOTTVILLE CIVIL TOWN</v>
      </c>
      <c r="E400" t="str">
        <f>'Main - Statewide'!E403</f>
        <v>Y</v>
      </c>
      <c r="F400">
        <f>'Main - Statewide'!F403</f>
        <v>413</v>
      </c>
      <c r="G400">
        <f>'Main - Statewide'!G403</f>
        <v>1.0211145725164416E-2</v>
      </c>
      <c r="H400" s="66">
        <f>IFERROR(ROUND('Main - Statewide'!H403,2),"")</f>
        <v>2365.2199999999998</v>
      </c>
      <c r="I400">
        <f>'Main - Statewide'!I403</f>
        <v>0</v>
      </c>
      <c r="J400">
        <f>'Main - Statewide'!J403</f>
        <v>0</v>
      </c>
      <c r="K400">
        <f>'Main - Statewide'!K403</f>
        <v>1397.08</v>
      </c>
      <c r="L400">
        <f>'Main - Statewide'!L403</f>
        <v>0</v>
      </c>
      <c r="M400">
        <f>'Main - Statewide'!M403</f>
        <v>0</v>
      </c>
      <c r="N400">
        <f>'Main - Statewide'!N403</f>
        <v>0</v>
      </c>
      <c r="O400">
        <f>'Main - Statewide'!O403</f>
        <v>0</v>
      </c>
      <c r="P400">
        <f>'Main - Statewide'!P403</f>
        <v>0</v>
      </c>
      <c r="Q400">
        <f>'Main - Statewide'!Q403</f>
        <v>1397.08</v>
      </c>
      <c r="R400">
        <f>'Main - Statewide'!R403</f>
        <v>968.13999999999987</v>
      </c>
    </row>
    <row r="401" spans="1:18" x14ac:dyDescent="0.25">
      <c r="A401">
        <f>'Main - Statewide'!A404</f>
        <v>0</v>
      </c>
      <c r="B401">
        <f>'Main - Statewide'!B404</f>
        <v>0</v>
      </c>
      <c r="C401">
        <f>'Main - Statewide'!C404</f>
        <v>0</v>
      </c>
      <c r="D401" t="str">
        <f>'Main - Statewide'!D404</f>
        <v>COUNTY DISTRIBUTION AMOUNT</v>
      </c>
      <c r="E401">
        <f>'Main - Statewide'!E404</f>
        <v>0</v>
      </c>
      <c r="F401">
        <f>'Main - Statewide'!F404</f>
        <v>40446</v>
      </c>
      <c r="G401">
        <f>'Main - Statewide'!G404</f>
        <v>1</v>
      </c>
      <c r="H401" s="66">
        <f>IFERROR(ROUND('Main - Statewide'!H404,2),"")</f>
        <v>231631.59</v>
      </c>
      <c r="I401">
        <f>'Main - Statewide'!I404</f>
        <v>0</v>
      </c>
      <c r="J401">
        <f>'Main - Statewide'!J404</f>
        <v>0</v>
      </c>
      <c r="K401">
        <f>'Main - Statewide'!K404</f>
        <v>136819.49</v>
      </c>
      <c r="L401">
        <f>'Main - Statewide'!L404</f>
        <v>0</v>
      </c>
      <c r="M401">
        <f>'Main - Statewide'!M404</f>
        <v>0</v>
      </c>
      <c r="N401">
        <f>'Main - Statewide'!N404</f>
        <v>0</v>
      </c>
      <c r="O401">
        <f>'Main - Statewide'!O404</f>
        <v>0</v>
      </c>
      <c r="P401">
        <f>'Main - Statewide'!P404</f>
        <v>0</v>
      </c>
      <c r="Q401">
        <f>'Main - Statewide'!Q404</f>
        <v>136819.49</v>
      </c>
      <c r="R401">
        <f>'Main - Statewide'!R404</f>
        <v>94812.1</v>
      </c>
    </row>
    <row r="402" spans="1:18" x14ac:dyDescent="0.25">
      <c r="A402" t="str">
        <f>'Main - Statewide'!A405</f>
        <v/>
      </c>
      <c r="B402">
        <f>'Main - Statewide'!B405</f>
        <v>0</v>
      </c>
      <c r="C402">
        <f>'Main - Statewide'!C405</f>
        <v>0</v>
      </c>
      <c r="D402" t="str">
        <f>'Main - Statewide'!D405</f>
        <v/>
      </c>
      <c r="E402">
        <f>'Main - Statewide'!E405</f>
        <v>0</v>
      </c>
      <c r="F402">
        <f>'Main - Statewide'!F405</f>
        <v>0</v>
      </c>
      <c r="G402">
        <f>'Main - Statewide'!G405</f>
        <v>0</v>
      </c>
      <c r="H402" s="66">
        <f>IFERROR(ROUND('Main - Statewide'!H405,2),"")</f>
        <v>0</v>
      </c>
      <c r="I402">
        <f>'Main - Statewide'!I405</f>
        <v>0</v>
      </c>
      <c r="J402">
        <f>'Main - Statewide'!J405</f>
        <v>0</v>
      </c>
      <c r="K402" t="str">
        <f>'Main - Statewide'!K405</f>
        <v/>
      </c>
      <c r="L402" t="str">
        <f>'Main - Statewide'!L405</f>
        <v/>
      </c>
      <c r="M402" t="str">
        <f>'Main - Statewide'!M405</f>
        <v/>
      </c>
      <c r="N402" t="str">
        <f>'Main - Statewide'!N405</f>
        <v/>
      </c>
      <c r="O402" t="str">
        <f>'Main - Statewide'!O405</f>
        <v/>
      </c>
      <c r="P402" t="str">
        <f>'Main - Statewide'!P405</f>
        <v/>
      </c>
      <c r="Q402" t="str">
        <f>'Main - Statewide'!Q405</f>
        <v/>
      </c>
      <c r="R402" t="str">
        <f>'Main - Statewide'!R405</f>
        <v/>
      </c>
    </row>
    <row r="403" spans="1:18" x14ac:dyDescent="0.25">
      <c r="A403" t="str">
        <f>'Main - Statewide'!A406</f>
        <v>47</v>
      </c>
      <c r="B403">
        <f>'Main - Statewide'!B406</f>
        <v>1</v>
      </c>
      <c r="C403" t="str">
        <f>'Main - Statewide'!C406</f>
        <v>0000</v>
      </c>
      <c r="D403" t="str">
        <f>'Main - Statewide'!D406</f>
        <v>LAWRENCE COUNTY</v>
      </c>
      <c r="E403">
        <f>'Main - Statewide'!E406</f>
        <v>0</v>
      </c>
      <c r="F403">
        <f>'Main - Statewide'!F406</f>
        <v>26149</v>
      </c>
      <c r="G403">
        <f>'Main - Statewide'!G406</f>
        <v>0.58094687965164071</v>
      </c>
      <c r="H403" s="66">
        <f>IFERROR(ROUND('Main - Statewide'!H406,2),"")</f>
        <v>149753.60999999999</v>
      </c>
      <c r="I403">
        <f>'Main - Statewide'!I406</f>
        <v>0</v>
      </c>
      <c r="J403">
        <f>'Main - Statewide'!J406</f>
        <v>0</v>
      </c>
      <c r="K403">
        <f>'Main - Statewide'!K406</f>
        <v>88456.04</v>
      </c>
      <c r="L403">
        <f>'Main - Statewide'!L406</f>
        <v>0</v>
      </c>
      <c r="M403">
        <f>'Main - Statewide'!M406</f>
        <v>0</v>
      </c>
      <c r="N403">
        <f>'Main - Statewide'!N406</f>
        <v>0</v>
      </c>
      <c r="O403">
        <f>'Main - Statewide'!O406</f>
        <v>0</v>
      </c>
      <c r="P403">
        <f>'Main - Statewide'!P406</f>
        <v>0</v>
      </c>
      <c r="Q403">
        <f>'Main - Statewide'!Q406</f>
        <v>88456.04</v>
      </c>
      <c r="R403">
        <f>'Main - Statewide'!R406</f>
        <v>61297.569999999992</v>
      </c>
    </row>
    <row r="404" spans="1:18" x14ac:dyDescent="0.25">
      <c r="A404" t="str">
        <f>'Main - Statewide'!A407</f>
        <v>47</v>
      </c>
      <c r="B404">
        <f>'Main - Statewide'!B407</f>
        <v>3</v>
      </c>
      <c r="C404" t="str">
        <f>'Main - Statewide'!C407</f>
        <v>0315</v>
      </c>
      <c r="D404" t="str">
        <f>'Main - Statewide'!D407</f>
        <v>BEDFORD CIVIL CITY</v>
      </c>
      <c r="E404">
        <f>'Main - Statewide'!E407</f>
        <v>0</v>
      </c>
      <c r="F404">
        <f>'Main - Statewide'!F407</f>
        <v>13792</v>
      </c>
      <c r="G404">
        <f>'Main - Statewide'!G407</f>
        <v>0.30641398769189754</v>
      </c>
      <c r="H404" s="66">
        <f>IFERROR(ROUND('Main - Statewide'!H407,2),"")</f>
        <v>78985.88</v>
      </c>
      <c r="I404">
        <f>'Main - Statewide'!I407</f>
        <v>0</v>
      </c>
      <c r="J404">
        <f>'Main - Statewide'!J407</f>
        <v>0</v>
      </c>
      <c r="K404">
        <f>'Main - Statewide'!K407</f>
        <v>46655.15</v>
      </c>
      <c r="L404">
        <f>'Main - Statewide'!L407</f>
        <v>0</v>
      </c>
      <c r="M404">
        <f>'Main - Statewide'!M407</f>
        <v>0</v>
      </c>
      <c r="N404">
        <f>'Main - Statewide'!N407</f>
        <v>0</v>
      </c>
      <c r="O404">
        <f>'Main - Statewide'!O407</f>
        <v>0</v>
      </c>
      <c r="P404">
        <f>'Main - Statewide'!P407</f>
        <v>0</v>
      </c>
      <c r="Q404">
        <f>'Main - Statewide'!Q407</f>
        <v>46655.15</v>
      </c>
      <c r="R404">
        <f>'Main - Statewide'!R407</f>
        <v>32330.730000000003</v>
      </c>
    </row>
    <row r="405" spans="1:18" x14ac:dyDescent="0.25">
      <c r="A405" t="str">
        <f>'Main - Statewide'!A408</f>
        <v>47</v>
      </c>
      <c r="B405">
        <f>'Main - Statewide'!B408</f>
        <v>3</v>
      </c>
      <c r="C405" t="str">
        <f>'Main - Statewide'!C408</f>
        <v>0445</v>
      </c>
      <c r="D405" t="str">
        <f>'Main - Statewide'!D408</f>
        <v>MITCHELL CIVIL CITY</v>
      </c>
      <c r="E405">
        <f>'Main - Statewide'!E408</f>
        <v>0</v>
      </c>
      <c r="F405">
        <f>'Main - Statewide'!F408</f>
        <v>3933</v>
      </c>
      <c r="G405">
        <f>'Main - Statewide'!G408</f>
        <v>8.7378640776699032E-2</v>
      </c>
      <c r="H405" s="66">
        <f>IFERROR(ROUND('Main - Statewide'!H408,2),"")</f>
        <v>22524.03</v>
      </c>
      <c r="I405">
        <f>'Main - Statewide'!I408</f>
        <v>0</v>
      </c>
      <c r="J405">
        <f>'Main - Statewide'!J408</f>
        <v>0</v>
      </c>
      <c r="K405">
        <f>'Main - Statewide'!K408</f>
        <v>13304.43</v>
      </c>
      <c r="L405">
        <f>'Main - Statewide'!L408</f>
        <v>0</v>
      </c>
      <c r="M405">
        <f>'Main - Statewide'!M408</f>
        <v>0</v>
      </c>
      <c r="N405">
        <f>'Main - Statewide'!N408</f>
        <v>0</v>
      </c>
      <c r="O405">
        <f>'Main - Statewide'!O408</f>
        <v>0</v>
      </c>
      <c r="P405">
        <f>'Main - Statewide'!P408</f>
        <v>0</v>
      </c>
      <c r="Q405">
        <f>'Main - Statewide'!Q408</f>
        <v>13304.43</v>
      </c>
      <c r="R405">
        <f>'Main - Statewide'!R408</f>
        <v>9219.5999999999985</v>
      </c>
    </row>
    <row r="406" spans="1:18" x14ac:dyDescent="0.25">
      <c r="A406" t="str">
        <f>'Main - Statewide'!A409</f>
        <v>47</v>
      </c>
      <c r="B406">
        <f>'Main - Statewide'!B409</f>
        <v>3</v>
      </c>
      <c r="C406" t="str">
        <f>'Main - Statewide'!C409</f>
        <v>0745</v>
      </c>
      <c r="D406" t="str">
        <f>'Main - Statewide'!D409</f>
        <v>OOLITIC CIVIL TOWN</v>
      </c>
      <c r="E406">
        <f>'Main - Statewide'!E409</f>
        <v>0</v>
      </c>
      <c r="F406">
        <f>'Main - Statewide'!F409</f>
        <v>1137</v>
      </c>
      <c r="G406">
        <f>'Main - Statewide'!G409</f>
        <v>2.5260491879762724E-2</v>
      </c>
      <c r="H406" s="66">
        <f>IFERROR(ROUND('Main - Statewide'!H409,2),"")</f>
        <v>6511.52</v>
      </c>
      <c r="I406">
        <f>'Main - Statewide'!I409</f>
        <v>0</v>
      </c>
      <c r="J406">
        <f>'Main - Statewide'!J409</f>
        <v>0</v>
      </c>
      <c r="K406">
        <f>'Main - Statewide'!K409</f>
        <v>3846.21</v>
      </c>
      <c r="L406">
        <f>'Main - Statewide'!L409</f>
        <v>0</v>
      </c>
      <c r="M406">
        <f>'Main - Statewide'!M409</f>
        <v>0</v>
      </c>
      <c r="N406">
        <f>'Main - Statewide'!N409</f>
        <v>0</v>
      </c>
      <c r="O406">
        <f>'Main - Statewide'!O409</f>
        <v>0</v>
      </c>
      <c r="P406">
        <f>'Main - Statewide'!P409</f>
        <v>0</v>
      </c>
      <c r="Q406">
        <f>'Main - Statewide'!Q409</f>
        <v>3846.21</v>
      </c>
      <c r="R406">
        <f>'Main - Statewide'!R409</f>
        <v>2665.3100000000004</v>
      </c>
    </row>
    <row r="407" spans="1:18" x14ac:dyDescent="0.25">
      <c r="A407">
        <f>'Main - Statewide'!A410</f>
        <v>0</v>
      </c>
      <c r="B407">
        <f>'Main - Statewide'!B410</f>
        <v>0</v>
      </c>
      <c r="C407">
        <f>'Main - Statewide'!C410</f>
        <v>0</v>
      </c>
      <c r="D407" t="str">
        <f>'Main - Statewide'!D410</f>
        <v>COUNTY DISTRIBUTION AMOUNT</v>
      </c>
      <c r="E407">
        <f>'Main - Statewide'!E410</f>
        <v>0</v>
      </c>
      <c r="F407">
        <f>'Main - Statewide'!F410</f>
        <v>45011</v>
      </c>
      <c r="G407">
        <f>'Main - Statewide'!G410</f>
        <v>1</v>
      </c>
      <c r="H407" s="66">
        <f>IFERROR(ROUND('Main - Statewide'!H410,2),"")</f>
        <v>257775.04</v>
      </c>
      <c r="I407">
        <f>'Main - Statewide'!I410</f>
        <v>0</v>
      </c>
      <c r="J407">
        <f>'Main - Statewide'!J410</f>
        <v>0</v>
      </c>
      <c r="K407">
        <f>'Main - Statewide'!K410</f>
        <v>152261.82999999999</v>
      </c>
      <c r="L407">
        <f>'Main - Statewide'!L410</f>
        <v>0</v>
      </c>
      <c r="M407">
        <f>'Main - Statewide'!M410</f>
        <v>0</v>
      </c>
      <c r="N407">
        <f>'Main - Statewide'!N410</f>
        <v>0</v>
      </c>
      <c r="O407">
        <f>'Main - Statewide'!O410</f>
        <v>0</v>
      </c>
      <c r="P407">
        <f>'Main - Statewide'!P410</f>
        <v>0</v>
      </c>
      <c r="Q407">
        <f>'Main - Statewide'!Q410</f>
        <v>152261.82999999999</v>
      </c>
      <c r="R407">
        <f>'Main - Statewide'!R410</f>
        <v>105513.20999999999</v>
      </c>
    </row>
    <row r="408" spans="1:18" x14ac:dyDescent="0.25">
      <c r="A408" t="str">
        <f>'Main - Statewide'!A411</f>
        <v/>
      </c>
      <c r="B408">
        <f>'Main - Statewide'!B411</f>
        <v>0</v>
      </c>
      <c r="C408">
        <f>'Main - Statewide'!C411</f>
        <v>0</v>
      </c>
      <c r="D408" t="str">
        <f>'Main - Statewide'!D411</f>
        <v/>
      </c>
      <c r="E408">
        <f>'Main - Statewide'!E411</f>
        <v>0</v>
      </c>
      <c r="F408">
        <f>'Main - Statewide'!F411</f>
        <v>0</v>
      </c>
      <c r="G408">
        <f>'Main - Statewide'!G411</f>
        <v>0</v>
      </c>
      <c r="H408" s="66">
        <f>IFERROR(ROUND('Main - Statewide'!H411,2),"")</f>
        <v>0</v>
      </c>
      <c r="I408">
        <f>'Main - Statewide'!I411</f>
        <v>0</v>
      </c>
      <c r="J408">
        <f>'Main - Statewide'!J411</f>
        <v>0</v>
      </c>
      <c r="K408" t="str">
        <f>'Main - Statewide'!K411</f>
        <v/>
      </c>
      <c r="L408" t="str">
        <f>'Main - Statewide'!L411</f>
        <v/>
      </c>
      <c r="M408" t="str">
        <f>'Main - Statewide'!M411</f>
        <v/>
      </c>
      <c r="N408" t="str">
        <f>'Main - Statewide'!N411</f>
        <v/>
      </c>
      <c r="O408" t="str">
        <f>'Main - Statewide'!O411</f>
        <v/>
      </c>
      <c r="P408" t="str">
        <f>'Main - Statewide'!P411</f>
        <v/>
      </c>
      <c r="Q408" t="str">
        <f>'Main - Statewide'!Q411</f>
        <v/>
      </c>
      <c r="R408" t="str">
        <f>'Main - Statewide'!R411</f>
        <v/>
      </c>
    </row>
    <row r="409" spans="1:18" x14ac:dyDescent="0.25">
      <c r="A409" t="str">
        <f>'Main - Statewide'!A412</f>
        <v>48</v>
      </c>
      <c r="B409">
        <f>'Main - Statewide'!B412</f>
        <v>1</v>
      </c>
      <c r="C409" t="str">
        <f>'Main - Statewide'!C412</f>
        <v>0000</v>
      </c>
      <c r="D409" t="str">
        <f>'Main - Statewide'!D412</f>
        <v>MADISON COUNTY</v>
      </c>
      <c r="E409">
        <f>'Main - Statewide'!E412</f>
        <v>0</v>
      </c>
      <c r="F409">
        <f>'Main - Statewide'!F412</f>
        <v>44194</v>
      </c>
      <c r="G409">
        <f>'Main - Statewide'!G412</f>
        <v>0.33961684174934104</v>
      </c>
      <c r="H409" s="66">
        <f>IFERROR(ROUND('Main - Statewide'!H412,2),"")</f>
        <v>253096.15</v>
      </c>
      <c r="I409">
        <f>'Main - Statewide'!I412</f>
        <v>0</v>
      </c>
      <c r="J409">
        <f>'Main - Statewide'!J412</f>
        <v>0</v>
      </c>
      <c r="K409">
        <f>'Main - Statewide'!K412</f>
        <v>149498.10999999999</v>
      </c>
      <c r="L409">
        <f>'Main - Statewide'!L412</f>
        <v>0</v>
      </c>
      <c r="M409">
        <f>'Main - Statewide'!M412</f>
        <v>0</v>
      </c>
      <c r="N409">
        <f>'Main - Statewide'!N412</f>
        <v>0</v>
      </c>
      <c r="O409">
        <f>'Main - Statewide'!O412</f>
        <v>0</v>
      </c>
      <c r="P409">
        <f>'Main - Statewide'!P412</f>
        <v>0</v>
      </c>
      <c r="Q409">
        <f>'Main - Statewide'!Q412</f>
        <v>149498.10999999999</v>
      </c>
      <c r="R409">
        <f>'Main - Statewide'!R412</f>
        <v>103598.04000000001</v>
      </c>
    </row>
    <row r="410" spans="1:18" x14ac:dyDescent="0.25">
      <c r="A410" t="str">
        <f>'Main - Statewide'!A413</f>
        <v>48</v>
      </c>
      <c r="B410">
        <f>'Main - Statewide'!B413</f>
        <v>3</v>
      </c>
      <c r="C410" t="str">
        <f>'Main - Statewide'!C413</f>
        <v>0430</v>
      </c>
      <c r="D410" t="str">
        <f>'Main - Statewide'!D413</f>
        <v>ALEXANDRIA CIVIL CITY</v>
      </c>
      <c r="E410">
        <f>'Main - Statewide'!E413</f>
        <v>0</v>
      </c>
      <c r="F410">
        <f>'Main - Statewide'!F413</f>
        <v>5149</v>
      </c>
      <c r="G410">
        <f>'Main - Statewide'!G413</f>
        <v>3.9568428251965354E-2</v>
      </c>
      <c r="H410" s="66">
        <f>IFERROR(ROUND('Main - Statewide'!H413,2),"")</f>
        <v>29487.99</v>
      </c>
      <c r="I410">
        <f>'Main - Statewide'!I413</f>
        <v>0</v>
      </c>
      <c r="J410">
        <f>'Main - Statewide'!J413</f>
        <v>0</v>
      </c>
      <c r="K410">
        <f>'Main - Statewide'!K413</f>
        <v>17417.88</v>
      </c>
      <c r="L410">
        <f>'Main - Statewide'!L413</f>
        <v>0</v>
      </c>
      <c r="M410">
        <f>'Main - Statewide'!M413</f>
        <v>0</v>
      </c>
      <c r="N410">
        <f>'Main - Statewide'!N413</f>
        <v>0</v>
      </c>
      <c r="O410">
        <f>'Main - Statewide'!O413</f>
        <v>0</v>
      </c>
      <c r="P410">
        <f>'Main - Statewide'!P413</f>
        <v>0</v>
      </c>
      <c r="Q410">
        <f>'Main - Statewide'!Q413</f>
        <v>17417.88</v>
      </c>
      <c r="R410">
        <f>'Main - Statewide'!R413</f>
        <v>12070.11</v>
      </c>
    </row>
    <row r="411" spans="1:18" x14ac:dyDescent="0.25">
      <c r="A411" t="str">
        <f>'Main - Statewide'!A414</f>
        <v>48</v>
      </c>
      <c r="B411">
        <f>'Main - Statewide'!B414</f>
        <v>3</v>
      </c>
      <c r="C411" t="str">
        <f>'Main - Statewide'!C414</f>
        <v>0105</v>
      </c>
      <c r="D411" t="str">
        <f>'Main - Statewide'!D414</f>
        <v>ANDERSON CIVIL CITY</v>
      </c>
      <c r="E411">
        <f>'Main - Statewide'!E414</f>
        <v>0</v>
      </c>
      <c r="F411">
        <f>'Main - Statewide'!F414</f>
        <v>54788</v>
      </c>
      <c r="G411">
        <f>'Main - Statewide'!G414</f>
        <v>0.42102836416171646</v>
      </c>
      <c r="H411" s="66">
        <f>IFERROR(ROUND('Main - Statewide'!H414,2),"")</f>
        <v>313767.28999999998</v>
      </c>
      <c r="I411">
        <f>'Main - Statewide'!I414</f>
        <v>0</v>
      </c>
      <c r="J411">
        <f>'Main - Statewide'!J414</f>
        <v>0</v>
      </c>
      <c r="K411">
        <f>'Main - Statewide'!K414</f>
        <v>185335.17</v>
      </c>
      <c r="L411">
        <f>'Main - Statewide'!L414</f>
        <v>0</v>
      </c>
      <c r="M411">
        <f>'Main - Statewide'!M414</f>
        <v>0</v>
      </c>
      <c r="N411">
        <f>'Main - Statewide'!N414</f>
        <v>0</v>
      </c>
      <c r="O411">
        <f>'Main - Statewide'!O414</f>
        <v>0</v>
      </c>
      <c r="P411">
        <f>'Main - Statewide'!P414</f>
        <v>0</v>
      </c>
      <c r="Q411">
        <f>'Main - Statewide'!Q414</f>
        <v>185335.17</v>
      </c>
      <c r="R411">
        <f>'Main - Statewide'!R414</f>
        <v>128432.11999999997</v>
      </c>
    </row>
    <row r="412" spans="1:18" x14ac:dyDescent="0.25">
      <c r="A412" t="str">
        <f>'Main - Statewide'!A415</f>
        <v>48</v>
      </c>
      <c r="B412">
        <f>'Main - Statewide'!B415</f>
        <v>3</v>
      </c>
      <c r="C412" t="str">
        <f>'Main - Statewide'!C415</f>
        <v>0746</v>
      </c>
      <c r="D412" t="str">
        <f>'Main - Statewide'!D415</f>
        <v>CHESTERFIELD CIVIL TOWN</v>
      </c>
      <c r="E412" t="str">
        <f>'Main - Statewide'!E415</f>
        <v>Y</v>
      </c>
      <c r="F412">
        <f>'Main - Statewide'!F415</f>
        <v>2482</v>
      </c>
      <c r="G412">
        <f>'Main - Statewide'!G415</f>
        <v>1.907338102959371E-2</v>
      </c>
      <c r="H412" s="66">
        <f>IFERROR(ROUND('Main - Statewide'!H415,2),"")</f>
        <v>14214.25</v>
      </c>
      <c r="I412">
        <f>'Main - Statewide'!I415</f>
        <v>0</v>
      </c>
      <c r="J412">
        <f>'Main - Statewide'!J415</f>
        <v>0</v>
      </c>
      <c r="K412">
        <f>'Main - Statewide'!K415</f>
        <v>8396.0300000000007</v>
      </c>
      <c r="L412">
        <f>'Main - Statewide'!L415</f>
        <v>0</v>
      </c>
      <c r="M412">
        <f>'Main - Statewide'!M415</f>
        <v>0</v>
      </c>
      <c r="N412">
        <f>'Main - Statewide'!N415</f>
        <v>0</v>
      </c>
      <c r="O412">
        <f>'Main - Statewide'!O415</f>
        <v>0</v>
      </c>
      <c r="P412">
        <f>'Main - Statewide'!P415</f>
        <v>0</v>
      </c>
      <c r="Q412">
        <f>'Main - Statewide'!Q415</f>
        <v>8396.0300000000007</v>
      </c>
      <c r="R412">
        <f>'Main - Statewide'!R415</f>
        <v>5818.2199999999993</v>
      </c>
    </row>
    <row r="413" spans="1:18" x14ac:dyDescent="0.25">
      <c r="A413" t="str">
        <f>'Main - Statewide'!A416</f>
        <v>48</v>
      </c>
      <c r="B413">
        <f>'Main - Statewide'!B416</f>
        <v>3</v>
      </c>
      <c r="C413" t="str">
        <f>'Main - Statewide'!C416</f>
        <v>0747</v>
      </c>
      <c r="D413" t="str">
        <f>'Main - Statewide'!D416</f>
        <v>COUNTRY CLUB HEIGHTS CIVIL TOWN</v>
      </c>
      <c r="E413">
        <f>'Main - Statewide'!E416</f>
        <v>0</v>
      </c>
      <c r="F413">
        <f>'Main - Statewide'!F416</f>
        <v>98</v>
      </c>
      <c r="G413">
        <f>'Main - Statewide'!G416</f>
        <v>7.5309884806614975E-4</v>
      </c>
      <c r="H413" s="66">
        <f>IFERROR(ROUND('Main - Statewide'!H416,2),"")</f>
        <v>561.24</v>
      </c>
      <c r="I413">
        <f>'Main - Statewide'!I416</f>
        <v>0</v>
      </c>
      <c r="J413">
        <f>'Main - Statewide'!J416</f>
        <v>0</v>
      </c>
      <c r="K413">
        <f>'Main - Statewide'!K416</f>
        <v>331.51</v>
      </c>
      <c r="L413">
        <f>'Main - Statewide'!L416</f>
        <v>0</v>
      </c>
      <c r="M413">
        <f>'Main - Statewide'!M416</f>
        <v>0</v>
      </c>
      <c r="N413">
        <f>'Main - Statewide'!N416</f>
        <v>0</v>
      </c>
      <c r="O413">
        <f>'Main - Statewide'!O416</f>
        <v>0</v>
      </c>
      <c r="P413">
        <f>'Main - Statewide'!P416</f>
        <v>0</v>
      </c>
      <c r="Q413">
        <f>'Main - Statewide'!Q416</f>
        <v>331.51</v>
      </c>
      <c r="R413">
        <f>'Main - Statewide'!R416</f>
        <v>229.73000000000002</v>
      </c>
    </row>
    <row r="414" spans="1:18" x14ac:dyDescent="0.25">
      <c r="A414" t="str">
        <f>'Main - Statewide'!A417</f>
        <v>48</v>
      </c>
      <c r="B414">
        <f>'Main - Statewide'!B417</f>
        <v>3</v>
      </c>
      <c r="C414" t="str">
        <f>'Main - Statewide'!C417</f>
        <v>0748</v>
      </c>
      <c r="D414" t="str">
        <f>'Main - Statewide'!D417</f>
        <v>EDGEWOOD CIVIL TOWN</v>
      </c>
      <c r="E414">
        <f>'Main - Statewide'!E417</f>
        <v>0</v>
      </c>
      <c r="F414">
        <f>'Main - Statewide'!F417</f>
        <v>2053</v>
      </c>
      <c r="G414">
        <f>'Main - Statewide'!G417</f>
        <v>1.5776652398773523E-2</v>
      </c>
      <c r="H414" s="66">
        <f>IFERROR(ROUND('Main - Statewide'!H417,2),"")</f>
        <v>11757.4</v>
      </c>
      <c r="I414">
        <f>'Main - Statewide'!I417</f>
        <v>0</v>
      </c>
      <c r="J414">
        <f>'Main - Statewide'!J417</f>
        <v>0</v>
      </c>
      <c r="K414">
        <f>'Main - Statewide'!K417</f>
        <v>6944.83</v>
      </c>
      <c r="L414">
        <f>'Main - Statewide'!L417</f>
        <v>0</v>
      </c>
      <c r="M414">
        <f>'Main - Statewide'!M417</f>
        <v>0</v>
      </c>
      <c r="N414">
        <f>'Main - Statewide'!N417</f>
        <v>0</v>
      </c>
      <c r="O414">
        <f>'Main - Statewide'!O417</f>
        <v>0</v>
      </c>
      <c r="P414">
        <f>'Main - Statewide'!P417</f>
        <v>0</v>
      </c>
      <c r="Q414">
        <f>'Main - Statewide'!Q417</f>
        <v>6944.83</v>
      </c>
      <c r="R414">
        <f>'Main - Statewide'!R417</f>
        <v>4812.57</v>
      </c>
    </row>
    <row r="415" spans="1:18" x14ac:dyDescent="0.25">
      <c r="A415" t="str">
        <f>'Main - Statewide'!A418</f>
        <v>48</v>
      </c>
      <c r="B415">
        <f>'Main - Statewide'!B418</f>
        <v>3</v>
      </c>
      <c r="C415" t="str">
        <f>'Main - Statewide'!C418</f>
        <v>0320</v>
      </c>
      <c r="D415" t="str">
        <f>'Main - Statewide'!D418</f>
        <v>ELWOOD CIVIL CITY</v>
      </c>
      <c r="E415" t="str">
        <f>'Main - Statewide'!E418</f>
        <v>Y</v>
      </c>
      <c r="F415">
        <f>'Main - Statewide'!F418</f>
        <v>8406</v>
      </c>
      <c r="G415">
        <f>'Main - Statewide'!G418</f>
        <v>6.4597437926980153E-2</v>
      </c>
      <c r="H415" s="66">
        <f>IFERROR(ROUND('Main - Statewide'!H418,2),"")</f>
        <v>48140.61</v>
      </c>
      <c r="I415">
        <f>'Main - Statewide'!I418</f>
        <v>0</v>
      </c>
      <c r="J415">
        <f>'Main - Statewide'!J418</f>
        <v>0</v>
      </c>
      <c r="K415">
        <f>'Main - Statewide'!K418</f>
        <v>28435.56</v>
      </c>
      <c r="L415">
        <f>'Main - Statewide'!L418</f>
        <v>0</v>
      </c>
      <c r="M415">
        <f>'Main - Statewide'!M418</f>
        <v>0</v>
      </c>
      <c r="N415">
        <f>'Main - Statewide'!N418</f>
        <v>0</v>
      </c>
      <c r="O415">
        <f>'Main - Statewide'!O418</f>
        <v>0</v>
      </c>
      <c r="P415">
        <f>'Main - Statewide'!P418</f>
        <v>0</v>
      </c>
      <c r="Q415">
        <f>'Main - Statewide'!Q418</f>
        <v>28435.56</v>
      </c>
      <c r="R415">
        <f>'Main - Statewide'!R418</f>
        <v>19705.05</v>
      </c>
    </row>
    <row r="416" spans="1:18" x14ac:dyDescent="0.25">
      <c r="A416" t="str">
        <f>'Main - Statewide'!A419</f>
        <v>48</v>
      </c>
      <c r="B416">
        <f>'Main - Statewide'!B419</f>
        <v>3</v>
      </c>
      <c r="C416" t="str">
        <f>'Main - Statewide'!C419</f>
        <v>0749</v>
      </c>
      <c r="D416" t="str">
        <f>'Main - Statewide'!D419</f>
        <v>FRANKTON CIVIL TOWN</v>
      </c>
      <c r="E416">
        <f>'Main - Statewide'!E419</f>
        <v>0</v>
      </c>
      <c r="F416">
        <f>'Main - Statewide'!F419</f>
        <v>1775</v>
      </c>
      <c r="G416">
        <f>'Main - Statewide'!G419</f>
        <v>1.3640310768545058E-2</v>
      </c>
      <c r="H416" s="66">
        <f>IFERROR(ROUND('Main - Statewide'!H419,2),"")</f>
        <v>10165.31</v>
      </c>
      <c r="I416">
        <f>'Main - Statewide'!I419</f>
        <v>0</v>
      </c>
      <c r="J416">
        <f>'Main - Statewide'!J419</f>
        <v>0</v>
      </c>
      <c r="K416">
        <f>'Main - Statewide'!K419</f>
        <v>6004.42</v>
      </c>
      <c r="L416">
        <f>'Main - Statewide'!L419</f>
        <v>0</v>
      </c>
      <c r="M416">
        <f>'Main - Statewide'!M419</f>
        <v>0</v>
      </c>
      <c r="N416">
        <f>'Main - Statewide'!N419</f>
        <v>0</v>
      </c>
      <c r="O416">
        <f>'Main - Statewide'!O419</f>
        <v>0</v>
      </c>
      <c r="P416">
        <f>'Main - Statewide'!P419</f>
        <v>0</v>
      </c>
      <c r="Q416">
        <f>'Main - Statewide'!Q419</f>
        <v>6004.42</v>
      </c>
      <c r="R416">
        <f>'Main - Statewide'!R419</f>
        <v>4160.8899999999994</v>
      </c>
    </row>
    <row r="417" spans="1:18" x14ac:dyDescent="0.25">
      <c r="A417" t="str">
        <f>'Main - Statewide'!A420</f>
        <v>48</v>
      </c>
      <c r="B417">
        <f>'Main - Statewide'!B420</f>
        <v>3</v>
      </c>
      <c r="C417" t="str">
        <f>'Main - Statewide'!C420</f>
        <v>0751</v>
      </c>
      <c r="D417" t="str">
        <f>'Main - Statewide'!D420</f>
        <v>INGALLS CIVIL TOWN</v>
      </c>
      <c r="E417">
        <f>'Main - Statewide'!E420</f>
        <v>0</v>
      </c>
      <c r="F417">
        <f>'Main - Statewide'!F420</f>
        <v>2223</v>
      </c>
      <c r="G417">
        <f>'Main - Statewide'!G420</f>
        <v>1.7083048359704599E-2</v>
      </c>
      <c r="H417" s="66">
        <f>IFERROR(ROUND('Main - Statewide'!H420,2),"")</f>
        <v>12730.98</v>
      </c>
      <c r="I417">
        <f>'Main - Statewide'!I420</f>
        <v>0</v>
      </c>
      <c r="J417">
        <f>'Main - Statewide'!J420</f>
        <v>0</v>
      </c>
      <c r="K417">
        <f>'Main - Statewide'!K420</f>
        <v>7519.9</v>
      </c>
      <c r="L417">
        <f>'Main - Statewide'!L420</f>
        <v>0</v>
      </c>
      <c r="M417">
        <f>'Main - Statewide'!M420</f>
        <v>0</v>
      </c>
      <c r="N417">
        <f>'Main - Statewide'!N420</f>
        <v>0</v>
      </c>
      <c r="O417">
        <f>'Main - Statewide'!O420</f>
        <v>0</v>
      </c>
      <c r="P417">
        <f>'Main - Statewide'!P420</f>
        <v>0</v>
      </c>
      <c r="Q417">
        <f>'Main - Statewide'!Q420</f>
        <v>7519.9</v>
      </c>
      <c r="R417">
        <f>'Main - Statewide'!R420</f>
        <v>5211.08</v>
      </c>
    </row>
    <row r="418" spans="1:18" x14ac:dyDescent="0.25">
      <c r="A418" t="str">
        <f>'Main - Statewide'!A421</f>
        <v>48</v>
      </c>
      <c r="B418">
        <f>'Main - Statewide'!B421</f>
        <v>3</v>
      </c>
      <c r="C418" t="str">
        <f>'Main - Statewide'!C421</f>
        <v>0752</v>
      </c>
      <c r="D418" t="str">
        <f>'Main - Statewide'!D421</f>
        <v>LAPEL CIVIL TOWN</v>
      </c>
      <c r="E418">
        <f>'Main - Statewide'!E421</f>
        <v>0</v>
      </c>
      <c r="F418">
        <f>'Main - Statewide'!F421</f>
        <v>2325</v>
      </c>
      <c r="G418">
        <f>'Main - Statewide'!G421</f>
        <v>1.7866885936263247E-2</v>
      </c>
      <c r="H418" s="66">
        <f>IFERROR(ROUND('Main - Statewide'!H421,2),"")</f>
        <v>13315.12</v>
      </c>
      <c r="I418">
        <f>'Main - Statewide'!I421</f>
        <v>0</v>
      </c>
      <c r="J418">
        <f>'Main - Statewide'!J421</f>
        <v>0</v>
      </c>
      <c r="K418">
        <f>'Main - Statewide'!K421</f>
        <v>7864.94</v>
      </c>
      <c r="L418">
        <f>'Main - Statewide'!L421</f>
        <v>0</v>
      </c>
      <c r="M418">
        <f>'Main - Statewide'!M421</f>
        <v>0</v>
      </c>
      <c r="N418">
        <f>'Main - Statewide'!N421</f>
        <v>0</v>
      </c>
      <c r="O418">
        <f>'Main - Statewide'!O421</f>
        <v>0</v>
      </c>
      <c r="P418">
        <f>'Main - Statewide'!P421</f>
        <v>0</v>
      </c>
      <c r="Q418">
        <f>'Main - Statewide'!Q421</f>
        <v>7864.94</v>
      </c>
      <c r="R418">
        <f>'Main - Statewide'!R421</f>
        <v>5450.1800000000012</v>
      </c>
    </row>
    <row r="419" spans="1:18" x14ac:dyDescent="0.25">
      <c r="A419" t="str">
        <f>'Main - Statewide'!A422</f>
        <v>48</v>
      </c>
      <c r="B419">
        <f>'Main - Statewide'!B422</f>
        <v>3</v>
      </c>
      <c r="C419" t="str">
        <f>'Main - Statewide'!C422</f>
        <v>0753</v>
      </c>
      <c r="D419" t="str">
        <f>'Main - Statewide'!D422</f>
        <v>MARKLEVILLE CIVIL TOWN</v>
      </c>
      <c r="E419">
        <f>'Main - Statewide'!E422</f>
        <v>0</v>
      </c>
      <c r="F419">
        <f>'Main - Statewide'!F422</f>
        <v>484</v>
      </c>
      <c r="G419">
        <f>'Main - Statewide'!G422</f>
        <v>3.7193861475920049E-3</v>
      </c>
      <c r="H419" s="66">
        <f>IFERROR(ROUND('Main - Statewide'!H422,2),"")</f>
        <v>2771.84</v>
      </c>
      <c r="I419">
        <f>'Main - Statewide'!I422</f>
        <v>0</v>
      </c>
      <c r="J419">
        <f>'Main - Statewide'!J422</f>
        <v>0</v>
      </c>
      <c r="K419">
        <f>'Main - Statewide'!K422</f>
        <v>1637.26</v>
      </c>
      <c r="L419">
        <f>'Main - Statewide'!L422</f>
        <v>0</v>
      </c>
      <c r="M419">
        <f>'Main - Statewide'!M422</f>
        <v>0</v>
      </c>
      <c r="N419">
        <f>'Main - Statewide'!N422</f>
        <v>0</v>
      </c>
      <c r="O419">
        <f>'Main - Statewide'!O422</f>
        <v>0</v>
      </c>
      <c r="P419">
        <f>'Main - Statewide'!P422</f>
        <v>0</v>
      </c>
      <c r="Q419">
        <f>'Main - Statewide'!Q422</f>
        <v>1637.26</v>
      </c>
      <c r="R419">
        <f>'Main - Statewide'!R422</f>
        <v>1134.5800000000002</v>
      </c>
    </row>
    <row r="420" spans="1:18" x14ac:dyDescent="0.25">
      <c r="A420" t="str">
        <f>'Main - Statewide'!A423</f>
        <v>48</v>
      </c>
      <c r="B420">
        <f>'Main - Statewide'!B423</f>
        <v>3</v>
      </c>
      <c r="C420" t="str">
        <f>'Main - Statewide'!C423</f>
        <v>0754</v>
      </c>
      <c r="D420" t="str">
        <f>'Main - Statewide'!D423</f>
        <v>ORESTES CIVIL TOWN</v>
      </c>
      <c r="E420">
        <f>'Main - Statewide'!E423</f>
        <v>0</v>
      </c>
      <c r="F420">
        <f>'Main - Statewide'!F423</f>
        <v>329</v>
      </c>
      <c r="G420">
        <f>'Main - Statewide'!G423</f>
        <v>2.5282604185077884E-3</v>
      </c>
      <c r="H420" s="66">
        <f>IFERROR(ROUND('Main - Statewide'!H423,2),"")</f>
        <v>1884.16</v>
      </c>
      <c r="I420">
        <f>'Main - Statewide'!I423</f>
        <v>0</v>
      </c>
      <c r="J420">
        <f>'Main - Statewide'!J423</f>
        <v>0</v>
      </c>
      <c r="K420">
        <f>'Main - Statewide'!K423</f>
        <v>1112.93</v>
      </c>
      <c r="L420">
        <f>'Main - Statewide'!L423</f>
        <v>0</v>
      </c>
      <c r="M420">
        <f>'Main - Statewide'!M423</f>
        <v>0</v>
      </c>
      <c r="N420">
        <f>'Main - Statewide'!N423</f>
        <v>0</v>
      </c>
      <c r="O420">
        <f>'Main - Statewide'!O423</f>
        <v>0</v>
      </c>
      <c r="P420">
        <f>'Main - Statewide'!P423</f>
        <v>0</v>
      </c>
      <c r="Q420">
        <f>'Main - Statewide'!Q423</f>
        <v>1112.93</v>
      </c>
      <c r="R420">
        <f>'Main - Statewide'!R423</f>
        <v>771.23</v>
      </c>
    </row>
    <row r="421" spans="1:18" x14ac:dyDescent="0.25">
      <c r="A421" t="str">
        <f>'Main - Statewide'!A424</f>
        <v>48</v>
      </c>
      <c r="B421">
        <f>'Main - Statewide'!B424</f>
        <v>3</v>
      </c>
      <c r="C421" t="str">
        <f>'Main - Statewide'!C424</f>
        <v>0755</v>
      </c>
      <c r="D421" t="str">
        <f>'Main - Statewide'!D424</f>
        <v>PENDLETON CIVIL TOWN</v>
      </c>
      <c r="E421">
        <f>'Main - Statewide'!E424</f>
        <v>0</v>
      </c>
      <c r="F421">
        <f>'Main - Statewide'!F424</f>
        <v>4717</v>
      </c>
      <c r="G421">
        <f>'Main - Statewide'!G424</f>
        <v>3.6248645574775799E-2</v>
      </c>
      <c r="H421" s="66">
        <f>IFERROR(ROUND('Main - Statewide'!H424,2),"")</f>
        <v>27013.95</v>
      </c>
      <c r="I421">
        <f>'Main - Statewide'!I424</f>
        <v>0</v>
      </c>
      <c r="J421">
        <f>'Main - Statewide'!J424</f>
        <v>0</v>
      </c>
      <c r="K421">
        <f>'Main - Statewide'!K424</f>
        <v>15956.52</v>
      </c>
      <c r="L421">
        <f>'Main - Statewide'!L424</f>
        <v>0</v>
      </c>
      <c r="M421">
        <f>'Main - Statewide'!M424</f>
        <v>0</v>
      </c>
      <c r="N421">
        <f>'Main - Statewide'!N424</f>
        <v>0</v>
      </c>
      <c r="O421">
        <f>'Main - Statewide'!O424</f>
        <v>0</v>
      </c>
      <c r="P421">
        <f>'Main - Statewide'!P424</f>
        <v>0</v>
      </c>
      <c r="Q421">
        <f>'Main - Statewide'!Q424</f>
        <v>15956.52</v>
      </c>
      <c r="R421">
        <f>'Main - Statewide'!R424</f>
        <v>11057.43</v>
      </c>
    </row>
    <row r="422" spans="1:18" x14ac:dyDescent="0.25">
      <c r="A422" t="str">
        <f>'Main - Statewide'!A425</f>
        <v>48</v>
      </c>
      <c r="B422">
        <f>'Main - Statewide'!B425</f>
        <v>3</v>
      </c>
      <c r="C422" t="str">
        <f>'Main - Statewide'!C425</f>
        <v>0756</v>
      </c>
      <c r="D422" t="str">
        <f>'Main - Statewide'!D425</f>
        <v>RIVER FOREST CIVIL TOWN</v>
      </c>
      <c r="E422">
        <f>'Main - Statewide'!E425</f>
        <v>0</v>
      </c>
      <c r="F422">
        <f>'Main - Statewide'!F425</f>
        <v>26</v>
      </c>
      <c r="G422">
        <f>'Main - Statewide'!G425</f>
        <v>1.9980173520122341E-4</v>
      </c>
      <c r="H422" s="66">
        <f>IFERROR(ROUND('Main - Statewide'!H425,2),"")</f>
        <v>148.9</v>
      </c>
      <c r="I422">
        <f>'Main - Statewide'!I425</f>
        <v>0</v>
      </c>
      <c r="J422">
        <f>'Main - Statewide'!J425</f>
        <v>0</v>
      </c>
      <c r="K422">
        <f>'Main - Statewide'!K425</f>
        <v>87.95</v>
      </c>
      <c r="L422">
        <f>'Main - Statewide'!L425</f>
        <v>0</v>
      </c>
      <c r="M422">
        <f>'Main - Statewide'!M425</f>
        <v>0</v>
      </c>
      <c r="N422">
        <f>'Main - Statewide'!N425</f>
        <v>0</v>
      </c>
      <c r="O422">
        <f>'Main - Statewide'!O425</f>
        <v>0</v>
      </c>
      <c r="P422">
        <f>'Main - Statewide'!P425</f>
        <v>0</v>
      </c>
      <c r="Q422">
        <f>'Main - Statewide'!Q425</f>
        <v>87.95</v>
      </c>
      <c r="R422">
        <f>'Main - Statewide'!R425</f>
        <v>60.95</v>
      </c>
    </row>
    <row r="423" spans="1:18" x14ac:dyDescent="0.25">
      <c r="A423" t="str">
        <f>'Main - Statewide'!A426</f>
        <v>48</v>
      </c>
      <c r="B423">
        <f>'Main - Statewide'!B426</f>
        <v>3</v>
      </c>
      <c r="C423" t="str">
        <f>'Main - Statewide'!C426</f>
        <v>0757</v>
      </c>
      <c r="D423" t="str">
        <f>'Main - Statewide'!D426</f>
        <v>SUMMITVILLE CIVIL TOWN</v>
      </c>
      <c r="E423">
        <f>'Main - Statewide'!E426</f>
        <v>0</v>
      </c>
      <c r="F423">
        <f>'Main - Statewide'!F426</f>
        <v>989</v>
      </c>
      <c r="G423">
        <f>'Main - Statewide'!G426</f>
        <v>7.6001506197696132E-3</v>
      </c>
      <c r="H423" s="66">
        <f>IFERROR(ROUND('Main - Statewide'!H426,2),"")</f>
        <v>5663.94</v>
      </c>
      <c r="I423">
        <f>'Main - Statewide'!I426</f>
        <v>0</v>
      </c>
      <c r="J423">
        <f>'Main - Statewide'!J426</f>
        <v>0</v>
      </c>
      <c r="K423">
        <f>'Main - Statewide'!K426</f>
        <v>3345.56</v>
      </c>
      <c r="L423">
        <f>'Main - Statewide'!L426</f>
        <v>0</v>
      </c>
      <c r="M423">
        <f>'Main - Statewide'!M426</f>
        <v>0</v>
      </c>
      <c r="N423">
        <f>'Main - Statewide'!N426</f>
        <v>0</v>
      </c>
      <c r="O423">
        <f>'Main - Statewide'!O426</f>
        <v>0</v>
      </c>
      <c r="P423">
        <f>'Main - Statewide'!P426</f>
        <v>0</v>
      </c>
      <c r="Q423">
        <f>'Main - Statewide'!Q426</f>
        <v>3345.56</v>
      </c>
      <c r="R423">
        <f>'Main - Statewide'!R426</f>
        <v>2318.3799999999997</v>
      </c>
    </row>
    <row r="424" spans="1:18" x14ac:dyDescent="0.25">
      <c r="A424" t="str">
        <f>'Main - Statewide'!A427</f>
        <v>48</v>
      </c>
      <c r="B424">
        <f>'Main - Statewide'!B427</f>
        <v>3</v>
      </c>
      <c r="C424" t="str">
        <f>'Main - Statewide'!C427</f>
        <v>0758</v>
      </c>
      <c r="D424" t="str">
        <f>'Main - Statewide'!D427</f>
        <v>WOODLAWN HEIGHTS CIVIL TOWN</v>
      </c>
      <c r="E424">
        <f>'Main - Statewide'!E427</f>
        <v>0</v>
      </c>
      <c r="F424">
        <f>'Main - Statewide'!F427</f>
        <v>91</v>
      </c>
      <c r="G424">
        <f>'Main - Statewide'!G427</f>
        <v>6.9930607320428195E-4</v>
      </c>
      <c r="H424" s="66">
        <f>IFERROR(ROUND('Main - Statewide'!H427,2),"")</f>
        <v>521.15</v>
      </c>
      <c r="I424">
        <f>'Main - Statewide'!I427</f>
        <v>0</v>
      </c>
      <c r="J424">
        <f>'Main - Statewide'!J427</f>
        <v>0</v>
      </c>
      <c r="K424">
        <f>'Main - Statewide'!K427</f>
        <v>307.83</v>
      </c>
      <c r="L424">
        <f>'Main - Statewide'!L427</f>
        <v>0</v>
      </c>
      <c r="M424">
        <f>'Main - Statewide'!M427</f>
        <v>0</v>
      </c>
      <c r="N424">
        <f>'Main - Statewide'!N427</f>
        <v>0</v>
      </c>
      <c r="O424">
        <f>'Main - Statewide'!O427</f>
        <v>0</v>
      </c>
      <c r="P424">
        <f>'Main - Statewide'!P427</f>
        <v>0</v>
      </c>
      <c r="Q424">
        <f>'Main - Statewide'!Q427</f>
        <v>307.83</v>
      </c>
      <c r="R424">
        <f>'Main - Statewide'!R427</f>
        <v>213.32</v>
      </c>
    </row>
    <row r="425" spans="1:18" x14ac:dyDescent="0.25">
      <c r="A425">
        <f>'Main - Statewide'!A428</f>
        <v>0</v>
      </c>
      <c r="B425">
        <f>'Main - Statewide'!B428</f>
        <v>0</v>
      </c>
      <c r="C425">
        <f>'Main - Statewide'!C428</f>
        <v>0</v>
      </c>
      <c r="D425" t="str">
        <f>'Main - Statewide'!D428</f>
        <v>COUNTY DISTRIBUTION AMOUNT</v>
      </c>
      <c r="E425">
        <f>'Main - Statewide'!E428</f>
        <v>0</v>
      </c>
      <c r="F425">
        <f>'Main - Statewide'!F428</f>
        <v>130129</v>
      </c>
      <c r="G425">
        <f>'Main - Statewide'!G428</f>
        <v>1</v>
      </c>
      <c r="H425" s="66">
        <f>IFERROR(ROUND('Main - Statewide'!H428,2),"")</f>
        <v>745240.28</v>
      </c>
      <c r="I425">
        <f>'Main - Statewide'!I428</f>
        <v>0</v>
      </c>
      <c r="J425">
        <f>'Main - Statewide'!J428</f>
        <v>0</v>
      </c>
      <c r="K425">
        <f>'Main - Statewide'!K428</f>
        <v>440196.39</v>
      </c>
      <c r="L425">
        <f>'Main - Statewide'!L428</f>
        <v>0</v>
      </c>
      <c r="M425">
        <f>'Main - Statewide'!M428</f>
        <v>0</v>
      </c>
      <c r="N425">
        <f>'Main - Statewide'!N428</f>
        <v>0</v>
      </c>
      <c r="O425">
        <f>'Main - Statewide'!O428</f>
        <v>0</v>
      </c>
      <c r="P425">
        <f>'Main - Statewide'!P428</f>
        <v>0</v>
      </c>
      <c r="Q425">
        <f>'Main - Statewide'!Q428</f>
        <v>440196.39</v>
      </c>
      <c r="R425">
        <f>'Main - Statewide'!R428</f>
        <v>305043.8899999999</v>
      </c>
    </row>
    <row r="426" spans="1:18" x14ac:dyDescent="0.25">
      <c r="A426" t="str">
        <f>'Main - Statewide'!A429</f>
        <v/>
      </c>
      <c r="B426">
        <f>'Main - Statewide'!B429</f>
        <v>0</v>
      </c>
      <c r="C426">
        <f>'Main - Statewide'!C429</f>
        <v>0</v>
      </c>
      <c r="D426" t="str">
        <f>'Main - Statewide'!D429</f>
        <v/>
      </c>
      <c r="E426">
        <f>'Main - Statewide'!E429</f>
        <v>0</v>
      </c>
      <c r="F426">
        <f>'Main - Statewide'!F429</f>
        <v>0</v>
      </c>
      <c r="G426">
        <f>'Main - Statewide'!G429</f>
        <v>0</v>
      </c>
      <c r="H426" s="66">
        <f>IFERROR(ROUND('Main - Statewide'!H429,2),"")</f>
        <v>0</v>
      </c>
      <c r="I426">
        <f>'Main - Statewide'!I429</f>
        <v>0</v>
      </c>
      <c r="J426">
        <f>'Main - Statewide'!J429</f>
        <v>0</v>
      </c>
      <c r="K426" t="str">
        <f>'Main - Statewide'!K429</f>
        <v/>
      </c>
      <c r="L426" t="str">
        <f>'Main - Statewide'!L429</f>
        <v/>
      </c>
      <c r="M426" t="str">
        <f>'Main - Statewide'!M429</f>
        <v/>
      </c>
      <c r="N426" t="str">
        <f>'Main - Statewide'!N429</f>
        <v/>
      </c>
      <c r="O426" t="str">
        <f>'Main - Statewide'!O429</f>
        <v/>
      </c>
      <c r="P426" t="str">
        <f>'Main - Statewide'!P429</f>
        <v/>
      </c>
      <c r="Q426" t="str">
        <f>'Main - Statewide'!Q429</f>
        <v/>
      </c>
      <c r="R426" t="str">
        <f>'Main - Statewide'!R429</f>
        <v/>
      </c>
    </row>
    <row r="427" spans="1:18" x14ac:dyDescent="0.25">
      <c r="A427" t="str">
        <f>'Main - Statewide'!A430</f>
        <v>49</v>
      </c>
      <c r="B427">
        <f>'Main - Statewide'!B430</f>
        <v>1</v>
      </c>
      <c r="C427" t="str">
        <f>'Main - Statewide'!C430</f>
        <v>0000</v>
      </c>
      <c r="D427" t="str">
        <f>'Main - Statewide'!D430</f>
        <v>MARION COUNTY</v>
      </c>
      <c r="E427">
        <f>'Main - Statewide'!E430</f>
        <v>0</v>
      </c>
      <c r="F427">
        <f>'Main - Statewide'!F430</f>
        <v>563077</v>
      </c>
      <c r="G427">
        <f>'Main - Statewide'!G430</f>
        <v>0.57621292607574881</v>
      </c>
      <c r="H427" s="66">
        <f>IFERROR(ROUND('Main - Statewide'!H430,2),"")</f>
        <v>3224705.13</v>
      </c>
      <c r="I427" t="str">
        <f>'Main - Statewide'!I430</f>
        <v>NOTE 2</v>
      </c>
      <c r="J427">
        <f>'Main - Statewide'!J430</f>
        <v>0</v>
      </c>
      <c r="K427">
        <f>'Main - Statewide'!K430</f>
        <v>1501344.0724489691</v>
      </c>
      <c r="L427">
        <f>'Main - Statewide'!L430</f>
        <v>0</v>
      </c>
      <c r="M427">
        <f>'Main - Statewide'!M430</f>
        <v>0</v>
      </c>
      <c r="N427">
        <f>'Main - Statewide'!N430</f>
        <v>0</v>
      </c>
      <c r="O427">
        <f>'Main - Statewide'!O430</f>
        <v>0</v>
      </c>
      <c r="P427">
        <f>'Main - Statewide'!P430</f>
        <v>0</v>
      </c>
      <c r="Q427">
        <f>'Main - Statewide'!Q430</f>
        <v>1501344.0724489691</v>
      </c>
      <c r="R427">
        <f>'Main - Statewide'!R430</f>
        <v>1723361.0575510308</v>
      </c>
    </row>
    <row r="428" spans="1:18" x14ac:dyDescent="0.25">
      <c r="A428" t="str">
        <f>'Main - Statewide'!A431</f>
        <v>49</v>
      </c>
      <c r="B428">
        <f>'Main - Statewide'!B431</f>
        <v>6</v>
      </c>
      <c r="C428" t="str">
        <f>'Main - Statewide'!C431</f>
        <v>0938</v>
      </c>
      <c r="D428" t="str">
        <f>'Main - Statewide'!D431</f>
        <v>INDIANAPOLIS CONSOLIDATED CITY</v>
      </c>
      <c r="E428">
        <f>'Main - Statewide'!E431</f>
        <v>0</v>
      </c>
      <c r="F428">
        <f>'Main - Statewide'!F431</f>
        <v>324565</v>
      </c>
      <c r="G428">
        <f>'Main - Statewide'!G431</f>
        <v>0.3321367208246393</v>
      </c>
      <c r="H428" s="66">
        <f>IFERROR(ROUND('Main - Statewide'!H431,2),"")</f>
        <v>1858762.51</v>
      </c>
      <c r="I428" t="str">
        <f>'Main - Statewide'!I431</f>
        <v>NOTE 2</v>
      </c>
      <c r="J428">
        <f>'Main - Statewide'!J431</f>
        <v>0</v>
      </c>
      <c r="K428">
        <f>'Main - Statewide'!K431</f>
        <v>1501344.0724489691</v>
      </c>
      <c r="L428">
        <f>'Main - Statewide'!L431</f>
        <v>0</v>
      </c>
      <c r="M428">
        <f>'Main - Statewide'!M431</f>
        <v>0</v>
      </c>
      <c r="N428">
        <f>'Main - Statewide'!N431</f>
        <v>0</v>
      </c>
      <c r="O428">
        <f>'Main - Statewide'!O431</f>
        <v>0</v>
      </c>
      <c r="P428">
        <f>'Main - Statewide'!P431</f>
        <v>0</v>
      </c>
      <c r="Q428">
        <f>'Main - Statewide'!Q431</f>
        <v>1501344.0724489691</v>
      </c>
      <c r="R428">
        <f>'Main - Statewide'!R431</f>
        <v>357418.43755103089</v>
      </c>
    </row>
    <row r="429" spans="1:18" x14ac:dyDescent="0.25">
      <c r="A429" t="str">
        <f>'Main - Statewide'!A432</f>
        <v>49</v>
      </c>
      <c r="B429">
        <f>'Main - Statewide'!B432</f>
        <v>3</v>
      </c>
      <c r="C429" t="str">
        <f>'Main - Statewide'!C432</f>
        <v>0312</v>
      </c>
      <c r="D429" t="str">
        <f>'Main - Statewide'!D432</f>
        <v>BEECH GROVE CIVIL CITY</v>
      </c>
      <c r="E429">
        <f>'Main - Statewide'!E432</f>
        <v>0</v>
      </c>
      <c r="F429">
        <f>'Main - Statewide'!F432</f>
        <v>14717</v>
      </c>
      <c r="G429">
        <f>'Main - Statewide'!G432</f>
        <v>1.5060330351012022E-2</v>
      </c>
      <c r="H429" s="66">
        <f>IFERROR(ROUND('Main - Statewide'!H432,2),"")</f>
        <v>84283.3</v>
      </c>
      <c r="I429" t="str">
        <f>'Main - Statewide'!I432</f>
        <v>NOTE 2</v>
      </c>
      <c r="J429">
        <f>'Main - Statewide'!J432</f>
        <v>0</v>
      </c>
      <c r="K429">
        <f>'Main - Statewide'!K432</f>
        <v>49784.216416599214</v>
      </c>
      <c r="L429">
        <f>'Main - Statewide'!L432</f>
        <v>0</v>
      </c>
      <c r="M429">
        <f>'Main - Statewide'!M432</f>
        <v>0</v>
      </c>
      <c r="N429">
        <f>'Main - Statewide'!N432</f>
        <v>0</v>
      </c>
      <c r="O429">
        <f>'Main - Statewide'!O432</f>
        <v>0</v>
      </c>
      <c r="P429">
        <f>'Main - Statewide'!P432</f>
        <v>0</v>
      </c>
      <c r="Q429">
        <f>'Main - Statewide'!Q432</f>
        <v>49784.216416599214</v>
      </c>
      <c r="R429">
        <f>'Main - Statewide'!R432</f>
        <v>34499.083583400788</v>
      </c>
    </row>
    <row r="430" spans="1:18" x14ac:dyDescent="0.25">
      <c r="A430" t="str">
        <f>'Main - Statewide'!A433</f>
        <v>49</v>
      </c>
      <c r="B430">
        <f>'Main - Statewide'!B433</f>
        <v>3</v>
      </c>
      <c r="C430" t="str">
        <f>'Main - Statewide'!C433</f>
        <v>0760</v>
      </c>
      <c r="D430" t="str">
        <f>'Main - Statewide'!D433</f>
        <v>CLERMONT CIVIL TOWN</v>
      </c>
      <c r="E430">
        <f>'Main - Statewide'!E433</f>
        <v>0</v>
      </c>
      <c r="F430">
        <f>'Main - Statewide'!F433</f>
        <v>1384</v>
      </c>
      <c r="G430">
        <f>'Main - Statewide'!G433</f>
        <v>1.4162870969491497E-3</v>
      </c>
      <c r="H430" s="66">
        <f>IFERROR(ROUND('Main - Statewide'!H433,2),"")</f>
        <v>7926.08</v>
      </c>
      <c r="I430" t="str">
        <f>'Main - Statewide'!I433</f>
        <v>NOTE 2</v>
      </c>
      <c r="J430">
        <f>'Main - Statewide'!J433</f>
        <v>0</v>
      </c>
      <c r="K430">
        <f>'Main - Statewide'!K433</f>
        <v>4681.7527703046344</v>
      </c>
      <c r="L430">
        <f>'Main - Statewide'!L433</f>
        <v>0</v>
      </c>
      <c r="M430">
        <f>'Main - Statewide'!M433</f>
        <v>0</v>
      </c>
      <c r="N430">
        <f>'Main - Statewide'!N433</f>
        <v>0</v>
      </c>
      <c r="O430">
        <f>'Main - Statewide'!O433</f>
        <v>0</v>
      </c>
      <c r="P430">
        <f>'Main - Statewide'!P433</f>
        <v>0</v>
      </c>
      <c r="Q430">
        <f>'Main - Statewide'!Q433</f>
        <v>4681.7527703046344</v>
      </c>
      <c r="R430">
        <f>'Main - Statewide'!R433</f>
        <v>3244.3272296953655</v>
      </c>
    </row>
    <row r="431" spans="1:18" x14ac:dyDescent="0.25">
      <c r="A431" t="str">
        <f>'Main - Statewide'!A434</f>
        <v>49</v>
      </c>
      <c r="B431">
        <f>'Main - Statewide'!B434</f>
        <v>3</v>
      </c>
      <c r="C431" t="str">
        <f>'Main - Statewide'!C434</f>
        <v>XXXX</v>
      </c>
      <c r="D431" t="str">
        <f>'Main - Statewide'!D434</f>
        <v xml:space="preserve">CROWS NEST </v>
      </c>
      <c r="E431">
        <f>'Main - Statewide'!E434</f>
        <v>0</v>
      </c>
      <c r="F431">
        <f>'Main - Statewide'!F434</f>
        <v>67</v>
      </c>
      <c r="G431">
        <f>'Main - Statewide'!G434</f>
        <v>6.8563031427451611E-5</v>
      </c>
      <c r="H431" s="66">
        <f>IFERROR(ROUND('Main - Statewide'!H434,2),"")</f>
        <v>383.7</v>
      </c>
      <c r="I431" t="str">
        <f>'Main - Statewide'!I434</f>
        <v>NOTE 2</v>
      </c>
      <c r="J431">
        <f>'Main - Statewide'!J434</f>
        <v>0</v>
      </c>
      <c r="K431">
        <f>'Main - Statewide'!K434</f>
        <v>226.64554596127928</v>
      </c>
      <c r="L431">
        <f>'Main - Statewide'!L434</f>
        <v>0</v>
      </c>
      <c r="M431">
        <f>'Main - Statewide'!M434</f>
        <v>0</v>
      </c>
      <c r="N431">
        <f>'Main - Statewide'!N434</f>
        <v>0</v>
      </c>
      <c r="O431">
        <f>'Main - Statewide'!O434</f>
        <v>0</v>
      </c>
      <c r="P431">
        <f>'Main - Statewide'!P434</f>
        <v>0</v>
      </c>
      <c r="Q431">
        <f>'Main - Statewide'!Q434</f>
        <v>226.64554596127928</v>
      </c>
      <c r="R431">
        <f>'Main - Statewide'!R434</f>
        <v>157.05445403872071</v>
      </c>
    </row>
    <row r="432" spans="1:18" x14ac:dyDescent="0.25">
      <c r="A432" t="str">
        <f>'Main - Statewide'!A435</f>
        <v>49</v>
      </c>
      <c r="B432">
        <f>'Main - Statewide'!B435</f>
        <v>3</v>
      </c>
      <c r="C432" t="str">
        <f>'Main - Statewide'!C435</f>
        <v>0762</v>
      </c>
      <c r="D432" t="str">
        <f>'Main - Statewide'!D435</f>
        <v>CUMBERLAND CIVIL TOWN</v>
      </c>
      <c r="E432" t="str">
        <f>'Main - Statewide'!E435</f>
        <v>Y</v>
      </c>
      <c r="F432">
        <f>'Main - Statewide'!F435</f>
        <v>2493</v>
      </c>
      <c r="G432">
        <f>'Main - Statewide'!G435</f>
        <v>2.5511587663975652E-3</v>
      </c>
      <c r="H432" s="66">
        <f>IFERROR(ROUND('Main - Statewide'!H435,2),"")</f>
        <v>14277.25</v>
      </c>
      <c r="I432" t="str">
        <f>'Main - Statewide'!I435</f>
        <v>NOTE 2</v>
      </c>
      <c r="J432">
        <f>'Main - Statewide'!J435</f>
        <v>0</v>
      </c>
      <c r="K432">
        <f>'Main - Statewide'!K435</f>
        <v>8433.2439713652129</v>
      </c>
      <c r="L432">
        <f>'Main - Statewide'!L435</f>
        <v>0</v>
      </c>
      <c r="M432">
        <f>'Main - Statewide'!M435</f>
        <v>0</v>
      </c>
      <c r="N432">
        <f>'Main - Statewide'!N435</f>
        <v>0</v>
      </c>
      <c r="O432">
        <f>'Main - Statewide'!O435</f>
        <v>0</v>
      </c>
      <c r="P432">
        <f>'Main - Statewide'!P435</f>
        <v>0</v>
      </c>
      <c r="Q432">
        <f>'Main - Statewide'!Q435</f>
        <v>8433.2439713652129</v>
      </c>
      <c r="R432">
        <f>'Main - Statewide'!R435</f>
        <v>5844.0060286347871</v>
      </c>
    </row>
    <row r="433" spans="1:18" x14ac:dyDescent="0.25">
      <c r="A433" t="str">
        <f>'Main - Statewide'!A436</f>
        <v>49</v>
      </c>
      <c r="B433">
        <f>'Main - Statewide'!B436</f>
        <v>3</v>
      </c>
      <c r="C433" t="str">
        <f>'Main - Statewide'!C436</f>
        <v>0764</v>
      </c>
      <c r="D433" t="str">
        <f>'Main - Statewide'!D436</f>
        <v>HOMECROFT CIVIL TOWN</v>
      </c>
      <c r="E433">
        <f>'Main - Statewide'!E436</f>
        <v>0</v>
      </c>
      <c r="F433">
        <f>'Main - Statewide'!F436</f>
        <v>752</v>
      </c>
      <c r="G433">
        <f>'Main - Statewide'!G436</f>
        <v>7.6954327811109874E-4</v>
      </c>
      <c r="H433" s="66">
        <f>IFERROR(ROUND('Main - Statewide'!H436,2),"")</f>
        <v>4306.6499999999996</v>
      </c>
      <c r="I433" t="str">
        <f>'Main - Statewide'!I436</f>
        <v>NOTE 2</v>
      </c>
      <c r="J433">
        <f>'Main - Statewide'!J436</f>
        <v>0</v>
      </c>
      <c r="K433">
        <f>'Main - Statewide'!K436</f>
        <v>2543.8425457146573</v>
      </c>
      <c r="L433">
        <f>'Main - Statewide'!L436</f>
        <v>0</v>
      </c>
      <c r="M433">
        <f>'Main - Statewide'!M436</f>
        <v>0</v>
      </c>
      <c r="N433">
        <f>'Main - Statewide'!N436</f>
        <v>0</v>
      </c>
      <c r="O433">
        <f>'Main - Statewide'!O436</f>
        <v>0</v>
      </c>
      <c r="P433">
        <f>'Main - Statewide'!P436</f>
        <v>0</v>
      </c>
      <c r="Q433">
        <f>'Main - Statewide'!Q436</f>
        <v>2543.8425457146573</v>
      </c>
      <c r="R433">
        <f>'Main - Statewide'!R436</f>
        <v>1762.8074542853424</v>
      </c>
    </row>
    <row r="434" spans="1:18" x14ac:dyDescent="0.25">
      <c r="A434" t="str">
        <f>'Main - Statewide'!A437</f>
        <v>49</v>
      </c>
      <c r="B434">
        <f>'Main - Statewide'!B437</f>
        <v>3</v>
      </c>
      <c r="C434" t="str">
        <f>'Main - Statewide'!C437</f>
        <v>0306</v>
      </c>
      <c r="D434" t="str">
        <f>'Main - Statewide'!D437</f>
        <v>LAWRENCE CIVIL CITY</v>
      </c>
      <c r="E434">
        <f>'Main - Statewide'!E437</f>
        <v>0</v>
      </c>
      <c r="F434">
        <f>'Main - Statewide'!F437</f>
        <v>49370</v>
      </c>
      <c r="G434">
        <f>'Main - Statewide'!G437</f>
        <v>5.0521744202586365E-2</v>
      </c>
      <c r="H434" s="66">
        <f>IFERROR(ROUND('Main - Statewide'!H437,2),"")</f>
        <v>282738.76</v>
      </c>
      <c r="I434" t="str">
        <f>'Main - Statewide'!I437</f>
        <v>NOTE 2</v>
      </c>
      <c r="J434">
        <f>'Main - Statewide'!J437</f>
        <v>0</v>
      </c>
      <c r="K434">
        <f>'Main - Statewide'!K437</f>
        <v>167007.32244937849</v>
      </c>
      <c r="L434">
        <f>'Main - Statewide'!L437</f>
        <v>0</v>
      </c>
      <c r="M434">
        <f>'Main - Statewide'!M437</f>
        <v>0</v>
      </c>
      <c r="N434">
        <f>'Main - Statewide'!N437</f>
        <v>0</v>
      </c>
      <c r="O434">
        <f>'Main - Statewide'!O437</f>
        <v>0</v>
      </c>
      <c r="P434">
        <f>'Main - Statewide'!P437</f>
        <v>0</v>
      </c>
      <c r="Q434">
        <f>'Main - Statewide'!Q437</f>
        <v>167007.32244937849</v>
      </c>
      <c r="R434">
        <f>'Main - Statewide'!R437</f>
        <v>115731.43755062151</v>
      </c>
    </row>
    <row r="435" spans="1:18" x14ac:dyDescent="0.25">
      <c r="A435" t="str">
        <f>'Main - Statewide'!A438</f>
        <v>49</v>
      </c>
      <c r="B435">
        <f>'Main - Statewide'!B438</f>
        <v>3</v>
      </c>
      <c r="C435" t="str">
        <f>'Main - Statewide'!C438</f>
        <v>0766</v>
      </c>
      <c r="D435" t="str">
        <f>'Main - Statewide'!D438</f>
        <v>MERIDIAN HILLS CIVIL TOWN</v>
      </c>
      <c r="E435">
        <f>'Main - Statewide'!E438</f>
        <v>0</v>
      </c>
      <c r="F435">
        <f>'Main - Statewide'!F438</f>
        <v>1774</v>
      </c>
      <c r="G435">
        <f>'Main - Statewide'!G438</f>
        <v>1.8153853395865547E-3</v>
      </c>
      <c r="H435" s="66">
        <f>IFERROR(ROUND('Main - Statewide'!H438,2),"")</f>
        <v>10159.58</v>
      </c>
      <c r="I435" t="str">
        <f>'Main - Statewide'!I438</f>
        <v>NOTE 2</v>
      </c>
      <c r="J435">
        <f>'Main - Statewide'!J438</f>
        <v>0</v>
      </c>
      <c r="K435">
        <f>'Main - Statewide'!K438</f>
        <v>6001.0328139598432</v>
      </c>
      <c r="L435">
        <f>'Main - Statewide'!L438</f>
        <v>0</v>
      </c>
      <c r="M435">
        <f>'Main - Statewide'!M438</f>
        <v>0</v>
      </c>
      <c r="N435">
        <f>'Main - Statewide'!N438</f>
        <v>0</v>
      </c>
      <c r="O435">
        <f>'Main - Statewide'!O438</f>
        <v>0</v>
      </c>
      <c r="P435">
        <f>'Main - Statewide'!P438</f>
        <v>0</v>
      </c>
      <c r="Q435">
        <f>'Main - Statewide'!Q438</f>
        <v>6001.0328139598432</v>
      </c>
      <c r="R435">
        <f>'Main - Statewide'!R438</f>
        <v>4158.5471860401567</v>
      </c>
    </row>
    <row r="436" spans="1:18" x14ac:dyDescent="0.25">
      <c r="A436" t="str">
        <f>'Main - Statewide'!A439</f>
        <v>49</v>
      </c>
      <c r="B436">
        <f>'Main - Statewide'!B439</f>
        <v>3</v>
      </c>
      <c r="C436" t="str">
        <f>'Main - Statewide'!C439</f>
        <v>XXXX</v>
      </c>
      <c r="D436" t="str">
        <f>'Main - Statewide'!D439</f>
        <v xml:space="preserve">NORTH CROWS NEST </v>
      </c>
      <c r="E436">
        <f>'Main - Statewide'!E439</f>
        <v>0</v>
      </c>
      <c r="F436">
        <f>'Main - Statewide'!F439</f>
        <v>44</v>
      </c>
      <c r="G436">
        <f>'Main - Statewide'!G439</f>
        <v>4.5026468400117479E-5</v>
      </c>
      <c r="H436" s="66">
        <f>IFERROR(ROUND('Main - Statewide'!H439,2),"")</f>
        <v>251.99</v>
      </c>
      <c r="I436" t="str">
        <f>'Main - Statewide'!I439</f>
        <v>NOTE 2</v>
      </c>
      <c r="J436">
        <f>'Main - Statewide'!J439</f>
        <v>0</v>
      </c>
      <c r="K436">
        <f>'Main - Statewide'!K439</f>
        <v>148.84185107904909</v>
      </c>
      <c r="L436">
        <f>'Main - Statewide'!L439</f>
        <v>0</v>
      </c>
      <c r="M436">
        <f>'Main - Statewide'!M439</f>
        <v>0</v>
      </c>
      <c r="N436">
        <f>'Main - Statewide'!N439</f>
        <v>0</v>
      </c>
      <c r="O436">
        <f>'Main - Statewide'!O439</f>
        <v>0</v>
      </c>
      <c r="P436">
        <f>'Main - Statewide'!P439</f>
        <v>0</v>
      </c>
      <c r="Q436">
        <f>'Main - Statewide'!Q439</f>
        <v>148.84185107904909</v>
      </c>
      <c r="R436">
        <f>'Main - Statewide'!R439</f>
        <v>103.14814892095092</v>
      </c>
    </row>
    <row r="437" spans="1:18" x14ac:dyDescent="0.25">
      <c r="A437" t="str">
        <f>'Main - Statewide'!A440</f>
        <v>49</v>
      </c>
      <c r="B437">
        <f>'Main - Statewide'!B440</f>
        <v>3</v>
      </c>
      <c r="C437" t="str">
        <f>'Main - Statewide'!C440</f>
        <v>0769</v>
      </c>
      <c r="D437" t="str">
        <f>'Main - Statewide'!D440</f>
        <v>ROCKY RIPPLE CIVIL TOWN</v>
      </c>
      <c r="E437">
        <f>'Main - Statewide'!E440</f>
        <v>0</v>
      </c>
      <c r="F437">
        <f>'Main - Statewide'!F440</f>
        <v>655</v>
      </c>
      <c r="G437">
        <f>'Main - Statewide'!G440</f>
        <v>6.7028038186538522E-4</v>
      </c>
      <c r="H437" s="66">
        <f>IFERROR(ROUND('Main - Statewide'!H440,2),"")</f>
        <v>3751.14</v>
      </c>
      <c r="I437" t="str">
        <f>'Main - Statewide'!I440</f>
        <v>NOTE 2</v>
      </c>
      <c r="J437">
        <f>'Main - Statewide'!J440</f>
        <v>0</v>
      </c>
      <c r="K437">
        <f>'Main - Statewide'!K440</f>
        <v>2215.7139194722081</v>
      </c>
      <c r="L437">
        <f>'Main - Statewide'!L440</f>
        <v>0</v>
      </c>
      <c r="M437">
        <f>'Main - Statewide'!M440</f>
        <v>0</v>
      </c>
      <c r="N437">
        <f>'Main - Statewide'!N440</f>
        <v>0</v>
      </c>
      <c r="O437">
        <f>'Main - Statewide'!O440</f>
        <v>0</v>
      </c>
      <c r="P437">
        <f>'Main - Statewide'!P440</f>
        <v>0</v>
      </c>
      <c r="Q437">
        <f>'Main - Statewide'!Q440</f>
        <v>2215.7139194722081</v>
      </c>
      <c r="R437">
        <f>'Main - Statewide'!R440</f>
        <v>1535.4260805277918</v>
      </c>
    </row>
    <row r="438" spans="1:18" x14ac:dyDescent="0.25">
      <c r="A438" t="str">
        <f>'Main - Statewide'!A441</f>
        <v>49</v>
      </c>
      <c r="B438">
        <f>'Main - Statewide'!B441</f>
        <v>3</v>
      </c>
      <c r="C438" t="str">
        <f>'Main - Statewide'!C441</f>
        <v>0459</v>
      </c>
      <c r="D438" t="str">
        <f>'Main - Statewide'!D441</f>
        <v>SOUTHPORT CIVIL CITY</v>
      </c>
      <c r="E438">
        <f>'Main - Statewide'!E441</f>
        <v>0</v>
      </c>
      <c r="F438">
        <f>'Main - Statewide'!F441</f>
        <v>2123</v>
      </c>
      <c r="G438">
        <f>'Main - Statewide'!G441</f>
        <v>2.1725271003056683E-3</v>
      </c>
      <c r="H438" s="66">
        <f>IFERROR(ROUND('Main - Statewide'!H441,2),"")</f>
        <v>12158.28</v>
      </c>
      <c r="I438" t="str">
        <f>'Main - Statewide'!I441</f>
        <v>NOTE 2</v>
      </c>
      <c r="J438">
        <f>'Main - Statewide'!J441</f>
        <v>0</v>
      </c>
      <c r="K438">
        <f>'Main - Statewide'!K441</f>
        <v>7181.6193145641182</v>
      </c>
      <c r="L438">
        <f>'Main - Statewide'!L441</f>
        <v>0</v>
      </c>
      <c r="M438">
        <f>'Main - Statewide'!M441</f>
        <v>0</v>
      </c>
      <c r="N438">
        <f>'Main - Statewide'!N441</f>
        <v>0</v>
      </c>
      <c r="O438">
        <f>'Main - Statewide'!O441</f>
        <v>0</v>
      </c>
      <c r="P438">
        <f>'Main - Statewide'!P441</f>
        <v>0</v>
      </c>
      <c r="Q438">
        <f>'Main - Statewide'!Q441</f>
        <v>7181.6193145641182</v>
      </c>
      <c r="R438">
        <f>'Main - Statewide'!R441</f>
        <v>4976.6606854358824</v>
      </c>
    </row>
    <row r="439" spans="1:18" x14ac:dyDescent="0.25">
      <c r="A439" t="str">
        <f>'Main - Statewide'!A442</f>
        <v>49</v>
      </c>
      <c r="B439">
        <f>'Main - Statewide'!B442</f>
        <v>3</v>
      </c>
      <c r="C439" t="str">
        <f>'Main - Statewide'!C442</f>
        <v>0508</v>
      </c>
      <c r="D439" t="str">
        <f>'Main - Statewide'!D442</f>
        <v>SPEEDWAY CITY CIVIL TOWN</v>
      </c>
      <c r="E439">
        <f>'Main - Statewide'!E442</f>
        <v>0</v>
      </c>
      <c r="F439">
        <f>'Main - Statewide'!F442</f>
        <v>13952</v>
      </c>
      <c r="G439">
        <f>'Main - Statewide'!G442</f>
        <v>1.4277483798146343E-2</v>
      </c>
      <c r="H439" s="66">
        <f>IFERROR(ROUND('Main - Statewide'!H442,2),"")</f>
        <v>79902.19</v>
      </c>
      <c r="I439" t="str">
        <f>'Main - Statewide'!I442</f>
        <v>NOTE 2</v>
      </c>
      <c r="J439">
        <f>'Main - Statewide'!J442</f>
        <v>0</v>
      </c>
      <c r="K439">
        <f>'Main - Statewide'!K442</f>
        <v>47196.397869429384</v>
      </c>
      <c r="L439">
        <f>'Main - Statewide'!L442</f>
        <v>0</v>
      </c>
      <c r="M439">
        <f>'Main - Statewide'!M442</f>
        <v>0</v>
      </c>
      <c r="N439">
        <f>'Main - Statewide'!N442</f>
        <v>0</v>
      </c>
      <c r="O439">
        <f>'Main - Statewide'!O442</f>
        <v>0</v>
      </c>
      <c r="P439">
        <f>'Main - Statewide'!P442</f>
        <v>0</v>
      </c>
      <c r="Q439">
        <f>'Main - Statewide'!Q442</f>
        <v>47196.397869429384</v>
      </c>
      <c r="R439">
        <f>'Main - Statewide'!R442</f>
        <v>32705.792130570619</v>
      </c>
    </row>
    <row r="440" spans="1:18" x14ac:dyDescent="0.25">
      <c r="A440" t="str">
        <f>'Main - Statewide'!A443</f>
        <v>49</v>
      </c>
      <c r="B440">
        <f>'Main - Statewide'!B443</f>
        <v>3</v>
      </c>
      <c r="C440" t="str">
        <f>'Main - Statewide'!C443</f>
        <v>0971</v>
      </c>
      <c r="D440" t="str">
        <f>'Main - Statewide'!D443</f>
        <v>SPRING HILL CIVIL TOWN</v>
      </c>
      <c r="E440">
        <f>'Main - Statewide'!E443</f>
        <v>0</v>
      </c>
      <c r="F440">
        <f>'Main - Statewide'!F443</f>
        <v>95</v>
      </c>
      <c r="G440">
        <f>'Main - Statewide'!G443</f>
        <v>9.7216238591162735E-5</v>
      </c>
      <c r="H440" s="66">
        <f>IFERROR(ROUND('Main - Statewide'!H443,2),"")</f>
        <v>544.05999999999995</v>
      </c>
      <c r="I440" t="str">
        <f>'Main - Statewide'!I443</f>
        <v>NOTE 2</v>
      </c>
      <c r="J440">
        <f>'Main - Statewide'!J443</f>
        <v>0</v>
      </c>
      <c r="K440">
        <f>'Main - Statewide'!K443</f>
        <v>321.36308755703777</v>
      </c>
      <c r="L440">
        <f>'Main - Statewide'!L443</f>
        <v>0</v>
      </c>
      <c r="M440">
        <f>'Main - Statewide'!M443</f>
        <v>0</v>
      </c>
      <c r="N440">
        <f>'Main - Statewide'!N443</f>
        <v>0</v>
      </c>
      <c r="O440">
        <f>'Main - Statewide'!O443</f>
        <v>0</v>
      </c>
      <c r="P440">
        <f>'Main - Statewide'!P443</f>
        <v>0</v>
      </c>
      <c r="Q440">
        <f>'Main - Statewide'!Q443</f>
        <v>321.36308755703777</v>
      </c>
      <c r="R440">
        <f>'Main - Statewide'!R443</f>
        <v>222.69691244296217</v>
      </c>
    </row>
    <row r="441" spans="1:18" x14ac:dyDescent="0.25">
      <c r="A441" t="str">
        <f>'Main - Statewide'!A444</f>
        <v>49</v>
      </c>
      <c r="B441">
        <f>'Main - Statewide'!B444</f>
        <v>3</v>
      </c>
      <c r="C441" t="str">
        <f>'Main - Statewide'!C444</f>
        <v>0772</v>
      </c>
      <c r="D441" t="str">
        <f>'Main - Statewide'!D444</f>
        <v>WARREN PARK CIVIL TOWN</v>
      </c>
      <c r="E441">
        <f>'Main - Statewide'!E444</f>
        <v>0</v>
      </c>
      <c r="F441">
        <f>'Main - Statewide'!F444</f>
        <v>1490</v>
      </c>
      <c r="G441">
        <f>'Main - Statewide'!G444</f>
        <v>1.5247599526403419E-3</v>
      </c>
      <c r="H441" s="66">
        <f>IFERROR(ROUND('Main - Statewide'!H444,2),"")</f>
        <v>8533.1299999999992</v>
      </c>
      <c r="I441" t="str">
        <f>'Main - Statewide'!I444</f>
        <v>NOTE 2</v>
      </c>
      <c r="J441">
        <f>'Main - Statewide'!J444</f>
        <v>0</v>
      </c>
      <c r="K441">
        <f>'Main - Statewide'!K444</f>
        <v>5040.326320631435</v>
      </c>
      <c r="L441">
        <f>'Main - Statewide'!L444</f>
        <v>0</v>
      </c>
      <c r="M441">
        <f>'Main - Statewide'!M444</f>
        <v>0</v>
      </c>
      <c r="N441">
        <f>'Main - Statewide'!N444</f>
        <v>0</v>
      </c>
      <c r="O441">
        <f>'Main - Statewide'!O444</f>
        <v>0</v>
      </c>
      <c r="P441">
        <f>'Main - Statewide'!P444</f>
        <v>0</v>
      </c>
      <c r="Q441">
        <f>'Main - Statewide'!Q444</f>
        <v>5040.326320631435</v>
      </c>
      <c r="R441">
        <f>'Main - Statewide'!R444</f>
        <v>3492.8036793685642</v>
      </c>
    </row>
    <row r="442" spans="1:18" x14ac:dyDescent="0.25">
      <c r="A442" t="str">
        <f>'Main - Statewide'!A445</f>
        <v>49</v>
      </c>
      <c r="B442">
        <f>'Main - Statewide'!B445</f>
        <v>3</v>
      </c>
      <c r="C442" t="str">
        <f>'Main - Statewide'!C445</f>
        <v>0773</v>
      </c>
      <c r="D442" t="str">
        <f>'Main - Statewide'!D445</f>
        <v>WILLIAMS CREEK CIVIL TOWN</v>
      </c>
      <c r="E442">
        <f>'Main - Statewide'!E445</f>
        <v>0</v>
      </c>
      <c r="F442">
        <f>'Main - Statewide'!F445</f>
        <v>430</v>
      </c>
      <c r="G442">
        <f>'Main - Statewide'!G445</f>
        <v>4.4003139572842081E-4</v>
      </c>
      <c r="H442" s="66">
        <f>IFERROR(ROUND('Main - Statewide'!H445,2),"")</f>
        <v>2462.58</v>
      </c>
      <c r="I442" t="str">
        <f>'Main - Statewide'!I445</f>
        <v>NOTE 2</v>
      </c>
      <c r="J442">
        <f>'Main - Statewide'!J445</f>
        <v>0</v>
      </c>
      <c r="K442">
        <f>'Main - Statewide'!K445</f>
        <v>1454.5908173634343</v>
      </c>
      <c r="L442">
        <f>'Main - Statewide'!L445</f>
        <v>0</v>
      </c>
      <c r="M442">
        <f>'Main - Statewide'!M445</f>
        <v>0</v>
      </c>
      <c r="N442">
        <f>'Main - Statewide'!N445</f>
        <v>0</v>
      </c>
      <c r="O442">
        <f>'Main - Statewide'!O445</f>
        <v>0</v>
      </c>
      <c r="P442">
        <f>'Main - Statewide'!P445</f>
        <v>0</v>
      </c>
      <c r="Q442">
        <f>'Main - Statewide'!Q445</f>
        <v>1454.5908173634343</v>
      </c>
      <c r="R442">
        <f>'Main - Statewide'!R445</f>
        <v>1007.9891826365656</v>
      </c>
    </row>
    <row r="443" spans="1:18" x14ac:dyDescent="0.25">
      <c r="A443" t="str">
        <f>'Main - Statewide'!A446</f>
        <v>49</v>
      </c>
      <c r="B443">
        <f>'Main - Statewide'!B446</f>
        <v>3</v>
      </c>
      <c r="C443" t="str">
        <f>'Main - Statewide'!C446</f>
        <v>0774</v>
      </c>
      <c r="D443" t="str">
        <f>'Main - Statewide'!D446</f>
        <v>WYNNEDALE CIVIL TOWN</v>
      </c>
      <c r="E443">
        <f>'Main - Statewide'!E446</f>
        <v>0</v>
      </c>
      <c r="F443">
        <f>'Main - Statewide'!F446</f>
        <v>215</v>
      </c>
      <c r="G443">
        <f>'Main - Statewide'!G446</f>
        <v>2.200156978642104E-4</v>
      </c>
      <c r="H443" s="66">
        <f>IFERROR(ROUND('Main - Statewide'!H446,2),"")</f>
        <v>1231.29</v>
      </c>
      <c r="I443" t="str">
        <f>'Main - Statewide'!I446</f>
        <v>NOTE 2</v>
      </c>
      <c r="J443">
        <f>'Main - Statewide'!J446</f>
        <v>0</v>
      </c>
      <c r="K443">
        <f>'Main - Statewide'!K446</f>
        <v>727.29540868171716</v>
      </c>
      <c r="L443">
        <f>'Main - Statewide'!L446</f>
        <v>0</v>
      </c>
      <c r="M443">
        <f>'Main - Statewide'!M446</f>
        <v>0</v>
      </c>
      <c r="N443">
        <f>'Main - Statewide'!N446</f>
        <v>0</v>
      </c>
      <c r="O443">
        <f>'Main - Statewide'!O446</f>
        <v>0</v>
      </c>
      <c r="P443">
        <f>'Main - Statewide'!P446</f>
        <v>0</v>
      </c>
      <c r="Q443">
        <f>'Main - Statewide'!Q446</f>
        <v>727.29540868171716</v>
      </c>
      <c r="R443">
        <f>'Main - Statewide'!R446</f>
        <v>503.9945913182828</v>
      </c>
    </row>
    <row r="444" spans="1:18" x14ac:dyDescent="0.25">
      <c r="A444">
        <f>'Main - Statewide'!A447</f>
        <v>0</v>
      </c>
      <c r="B444">
        <f>'Main - Statewide'!B447</f>
        <v>0</v>
      </c>
      <c r="C444">
        <f>'Main - Statewide'!C447</f>
        <v>0</v>
      </c>
      <c r="D444" t="str">
        <f>'Main - Statewide'!D447</f>
        <v>COUNTY DISTRIBUTION AMOUNT</v>
      </c>
      <c r="E444">
        <f>'Main - Statewide'!E447</f>
        <v>0</v>
      </c>
      <c r="F444">
        <f>'Main - Statewide'!F447</f>
        <v>977203</v>
      </c>
      <c r="G444">
        <f>'Main - Statewide'!G447</f>
        <v>1</v>
      </c>
      <c r="H444" s="66">
        <f>IFERROR(ROUND('Main - Statewide'!H447,2),"")</f>
        <v>5596377.6200000001</v>
      </c>
      <c r="I444">
        <f>'Main - Statewide'!I447</f>
        <v>0</v>
      </c>
      <c r="J444">
        <f>'Main - Statewide'!J447</f>
        <v>0</v>
      </c>
      <c r="K444">
        <f>'Main - Statewide'!K447</f>
        <v>3305652.35</v>
      </c>
      <c r="L444">
        <f>'Main - Statewide'!L447</f>
        <v>0</v>
      </c>
      <c r="M444">
        <f>'Main - Statewide'!M447</f>
        <v>0</v>
      </c>
      <c r="N444">
        <f>'Main - Statewide'!N447</f>
        <v>0</v>
      </c>
      <c r="O444">
        <f>'Main - Statewide'!O447</f>
        <v>0</v>
      </c>
      <c r="P444">
        <f>'Main - Statewide'!P447</f>
        <v>0</v>
      </c>
      <c r="Q444">
        <f>'Main - Statewide'!Q447</f>
        <v>3305652.35</v>
      </c>
      <c r="R444">
        <f>'Main - Statewide'!R447</f>
        <v>2290725.27</v>
      </c>
    </row>
    <row r="445" spans="1:18" x14ac:dyDescent="0.25">
      <c r="A445" t="str">
        <f>'Main - Statewide'!A448</f>
        <v/>
      </c>
      <c r="B445">
        <f>'Main - Statewide'!B448</f>
        <v>0</v>
      </c>
      <c r="C445">
        <f>'Main - Statewide'!C448</f>
        <v>0</v>
      </c>
      <c r="D445" t="str">
        <f>'Main - Statewide'!D448</f>
        <v/>
      </c>
      <c r="E445">
        <f>'Main - Statewide'!E448</f>
        <v>0</v>
      </c>
      <c r="F445">
        <f>'Main - Statewide'!F448</f>
        <v>0</v>
      </c>
      <c r="G445">
        <f>'Main - Statewide'!G448</f>
        <v>0</v>
      </c>
      <c r="H445" s="66">
        <f>IFERROR(ROUND('Main - Statewide'!H448,2),"")</f>
        <v>0</v>
      </c>
      <c r="I445">
        <f>'Main - Statewide'!I448</f>
        <v>0</v>
      </c>
      <c r="J445">
        <f>'Main - Statewide'!J448</f>
        <v>0</v>
      </c>
      <c r="K445" t="str">
        <f>'Main - Statewide'!K448</f>
        <v/>
      </c>
      <c r="L445" t="str">
        <f>'Main - Statewide'!L448</f>
        <v/>
      </c>
      <c r="M445" t="str">
        <f>'Main - Statewide'!M448</f>
        <v/>
      </c>
      <c r="N445" t="str">
        <f>'Main - Statewide'!N448</f>
        <v/>
      </c>
      <c r="O445" t="str">
        <f>'Main - Statewide'!O448</f>
        <v/>
      </c>
      <c r="P445" t="str">
        <f>'Main - Statewide'!P448</f>
        <v/>
      </c>
      <c r="Q445" t="str">
        <f>'Main - Statewide'!Q448</f>
        <v/>
      </c>
      <c r="R445" t="str">
        <f>'Main - Statewide'!R448</f>
        <v/>
      </c>
    </row>
    <row r="446" spans="1:18" x14ac:dyDescent="0.25">
      <c r="A446" t="str">
        <f>'Main - Statewide'!A449</f>
        <v>50</v>
      </c>
      <c r="B446">
        <f>'Main - Statewide'!B449</f>
        <v>1</v>
      </c>
      <c r="C446" t="str">
        <f>'Main - Statewide'!C449</f>
        <v>0000</v>
      </c>
      <c r="D446" t="str">
        <f>'Main - Statewide'!D449</f>
        <v>MARSHALL COUNTY</v>
      </c>
      <c r="E446">
        <f>'Main - Statewide'!E449</f>
        <v>0</v>
      </c>
      <c r="F446">
        <f>'Main - Statewide'!F449</f>
        <v>26106</v>
      </c>
      <c r="G446">
        <f>'Main - Statewide'!G449</f>
        <v>0.56635209892613081</v>
      </c>
      <c r="H446" s="66">
        <f>IFERROR(ROUND('Main - Statewide'!H449,2),"")</f>
        <v>149507.35</v>
      </c>
      <c r="I446">
        <f>'Main - Statewide'!I449</f>
        <v>0</v>
      </c>
      <c r="J446">
        <f>'Main - Statewide'!J449</f>
        <v>0</v>
      </c>
      <c r="K446">
        <f>'Main - Statewide'!K449</f>
        <v>88310.58</v>
      </c>
      <c r="L446">
        <f>'Main - Statewide'!L449</f>
        <v>0</v>
      </c>
      <c r="M446">
        <f>'Main - Statewide'!M449</f>
        <v>0</v>
      </c>
      <c r="N446">
        <f>'Main - Statewide'!N449</f>
        <v>0</v>
      </c>
      <c r="O446">
        <f>'Main - Statewide'!O449</f>
        <v>0</v>
      </c>
      <c r="P446">
        <f>'Main - Statewide'!P449</f>
        <v>0</v>
      </c>
      <c r="Q446">
        <f>'Main - Statewide'!Q449</f>
        <v>88310.58</v>
      </c>
      <c r="R446">
        <f>'Main - Statewide'!R449</f>
        <v>61196.770000000004</v>
      </c>
    </row>
    <row r="447" spans="1:18" x14ac:dyDescent="0.25">
      <c r="A447" t="str">
        <f>'Main - Statewide'!A450</f>
        <v>50</v>
      </c>
      <c r="B447">
        <f>'Main - Statewide'!B450</f>
        <v>3</v>
      </c>
      <c r="C447" t="str">
        <f>'Main - Statewide'!C450</f>
        <v>0775</v>
      </c>
      <c r="D447" t="str">
        <f>'Main - Statewide'!D450</f>
        <v>ARGOS CIVIL TOWN</v>
      </c>
      <c r="E447">
        <f>'Main - Statewide'!E450</f>
        <v>0</v>
      </c>
      <c r="F447">
        <f>'Main - Statewide'!F450</f>
        <v>1777</v>
      </c>
      <c r="G447">
        <f>'Main - Statewide'!G450</f>
        <v>3.855081896084174E-2</v>
      </c>
      <c r="H447" s="66">
        <f>IFERROR(ROUND('Main - Statewide'!H450,2),"")</f>
        <v>10176.76</v>
      </c>
      <c r="I447">
        <f>'Main - Statewide'!I450</f>
        <v>0</v>
      </c>
      <c r="J447">
        <f>'Main - Statewide'!J450</f>
        <v>0</v>
      </c>
      <c r="K447">
        <f>'Main - Statewide'!K450</f>
        <v>6011.18</v>
      </c>
      <c r="L447">
        <f>'Main - Statewide'!L450</f>
        <v>0</v>
      </c>
      <c r="M447">
        <f>'Main - Statewide'!M450</f>
        <v>0</v>
      </c>
      <c r="N447">
        <f>'Main - Statewide'!N450</f>
        <v>0</v>
      </c>
      <c r="O447">
        <f>'Main - Statewide'!O450</f>
        <v>0</v>
      </c>
      <c r="P447">
        <f>'Main - Statewide'!P450</f>
        <v>0</v>
      </c>
      <c r="Q447">
        <f>'Main - Statewide'!Q450</f>
        <v>6011.18</v>
      </c>
      <c r="R447">
        <f>'Main - Statewide'!R450</f>
        <v>4165.58</v>
      </c>
    </row>
    <row r="448" spans="1:18" x14ac:dyDescent="0.25">
      <c r="A448" t="str">
        <f>'Main - Statewide'!A451</f>
        <v>50</v>
      </c>
      <c r="B448">
        <f>'Main - Statewide'!B451</f>
        <v>3</v>
      </c>
      <c r="C448" t="str">
        <f>'Main - Statewide'!C451</f>
        <v>0776</v>
      </c>
      <c r="D448" t="str">
        <f>'Main - Statewide'!D451</f>
        <v>BOURBON CIVIL TOWN</v>
      </c>
      <c r="E448">
        <f>'Main - Statewide'!E451</f>
        <v>0</v>
      </c>
      <c r="F448">
        <f>'Main - Statewide'!F451</f>
        <v>1698</v>
      </c>
      <c r="G448">
        <f>'Main - Statewide'!G451</f>
        <v>3.6836967133094693E-2</v>
      </c>
      <c r="H448" s="66">
        <f>IFERROR(ROUND('Main - Statewide'!H451,2),"")</f>
        <v>9724.33</v>
      </c>
      <c r="I448">
        <f>'Main - Statewide'!I451</f>
        <v>0</v>
      </c>
      <c r="J448">
        <f>'Main - Statewide'!J451</f>
        <v>0</v>
      </c>
      <c r="K448">
        <f>'Main - Statewide'!K451</f>
        <v>5743.94</v>
      </c>
      <c r="L448">
        <f>'Main - Statewide'!L451</f>
        <v>0</v>
      </c>
      <c r="M448">
        <f>'Main - Statewide'!M451</f>
        <v>0</v>
      </c>
      <c r="N448">
        <f>'Main - Statewide'!N451</f>
        <v>0</v>
      </c>
      <c r="O448">
        <f>'Main - Statewide'!O451</f>
        <v>0</v>
      </c>
      <c r="P448">
        <f>'Main - Statewide'!P451</f>
        <v>0</v>
      </c>
      <c r="Q448">
        <f>'Main - Statewide'!Q451</f>
        <v>5743.94</v>
      </c>
      <c r="R448">
        <f>'Main - Statewide'!R451</f>
        <v>3980.3900000000003</v>
      </c>
    </row>
    <row r="449" spans="1:18" x14ac:dyDescent="0.25">
      <c r="A449" t="str">
        <f>'Main - Statewide'!A452</f>
        <v>50</v>
      </c>
      <c r="B449">
        <f>'Main - Statewide'!B452</f>
        <v>3</v>
      </c>
      <c r="C449" t="str">
        <f>'Main - Statewide'!C452</f>
        <v>0777</v>
      </c>
      <c r="D449" t="str">
        <f>'Main - Statewide'!D452</f>
        <v>BREMEN CIVIL TOWN</v>
      </c>
      <c r="E449">
        <f>'Main - Statewide'!E452</f>
        <v>0</v>
      </c>
      <c r="F449">
        <f>'Main - Statewide'!F452</f>
        <v>4696</v>
      </c>
      <c r="G449">
        <f>'Main - Statewide'!G452</f>
        <v>0.10187655927974834</v>
      </c>
      <c r="H449" s="66">
        <f>IFERROR(ROUND('Main - Statewide'!H452,2),"")</f>
        <v>26893.68</v>
      </c>
      <c r="I449">
        <f>'Main - Statewide'!I452</f>
        <v>0</v>
      </c>
      <c r="J449">
        <f>'Main - Statewide'!J452</f>
        <v>0</v>
      </c>
      <c r="K449">
        <f>'Main - Statewide'!K452</f>
        <v>15885.48</v>
      </c>
      <c r="L449">
        <f>'Main - Statewide'!L452</f>
        <v>0</v>
      </c>
      <c r="M449">
        <f>'Main - Statewide'!M452</f>
        <v>0</v>
      </c>
      <c r="N449">
        <f>'Main - Statewide'!N452</f>
        <v>0</v>
      </c>
      <c r="O449">
        <f>'Main - Statewide'!O452</f>
        <v>0</v>
      </c>
      <c r="P449">
        <f>'Main - Statewide'!P452</f>
        <v>0</v>
      </c>
      <c r="Q449">
        <f>'Main - Statewide'!Q452</f>
        <v>15885.48</v>
      </c>
      <c r="R449">
        <f>'Main - Statewide'!R452</f>
        <v>11008.2</v>
      </c>
    </row>
    <row r="450" spans="1:18" x14ac:dyDescent="0.25">
      <c r="A450" t="str">
        <f>'Main - Statewide'!A453</f>
        <v>50</v>
      </c>
      <c r="B450">
        <f>'Main - Statewide'!B453</f>
        <v>3</v>
      </c>
      <c r="C450" t="str">
        <f>'Main - Statewide'!C453</f>
        <v>0778</v>
      </c>
      <c r="D450" t="str">
        <f>'Main - Statewide'!D453</f>
        <v>CULVER CIVIL TOWN</v>
      </c>
      <c r="E450">
        <f>'Main - Statewide'!E453</f>
        <v>0</v>
      </c>
      <c r="F450">
        <f>'Main - Statewide'!F453</f>
        <v>1129</v>
      </c>
      <c r="G450">
        <f>'Main - Statewide'!G453</f>
        <v>2.4492895107929277E-2</v>
      </c>
      <c r="H450" s="66">
        <f>IFERROR(ROUND('Main - Statewide'!H453,2),"")</f>
        <v>6465.71</v>
      </c>
      <c r="I450">
        <f>'Main - Statewide'!I453</f>
        <v>0</v>
      </c>
      <c r="J450">
        <f>'Main - Statewide'!J453</f>
        <v>0</v>
      </c>
      <c r="K450">
        <f>'Main - Statewide'!K453</f>
        <v>3819.15</v>
      </c>
      <c r="L450">
        <f>'Main - Statewide'!L453</f>
        <v>0</v>
      </c>
      <c r="M450">
        <f>'Main - Statewide'!M453</f>
        <v>0</v>
      </c>
      <c r="N450">
        <f>'Main - Statewide'!N453</f>
        <v>0</v>
      </c>
      <c r="O450">
        <f>'Main - Statewide'!O453</f>
        <v>0</v>
      </c>
      <c r="P450">
        <f>'Main - Statewide'!P453</f>
        <v>0</v>
      </c>
      <c r="Q450">
        <f>'Main - Statewide'!Q453</f>
        <v>3819.15</v>
      </c>
      <c r="R450">
        <f>'Main - Statewide'!R453</f>
        <v>2646.56</v>
      </c>
    </row>
    <row r="451" spans="1:18" x14ac:dyDescent="0.25">
      <c r="A451" t="str">
        <f>'Main - Statewide'!A454</f>
        <v>50</v>
      </c>
      <c r="B451">
        <f>'Main - Statewide'!B454</f>
        <v>3</v>
      </c>
      <c r="C451" t="str">
        <f>'Main - Statewide'!C454</f>
        <v>0779</v>
      </c>
      <c r="D451" t="str">
        <f>'Main - Statewide'!D454</f>
        <v>LAPAZ CIVIL TOWN</v>
      </c>
      <c r="E451">
        <f>'Main - Statewide'!E454</f>
        <v>0</v>
      </c>
      <c r="F451">
        <f>'Main - Statewide'!F454</f>
        <v>475</v>
      </c>
      <c r="G451">
        <f>'Main - Statewide'!G454</f>
        <v>1.0304805293415771E-2</v>
      </c>
      <c r="H451" s="66">
        <f>IFERROR(ROUND('Main - Statewide'!H454,2),"")</f>
        <v>2720.29</v>
      </c>
      <c r="I451">
        <f>'Main - Statewide'!I454</f>
        <v>0</v>
      </c>
      <c r="J451">
        <f>'Main - Statewide'!J454</f>
        <v>0</v>
      </c>
      <c r="K451">
        <f>'Main - Statewide'!K454</f>
        <v>1606.82</v>
      </c>
      <c r="L451">
        <f>'Main - Statewide'!L454</f>
        <v>0</v>
      </c>
      <c r="M451">
        <f>'Main - Statewide'!M454</f>
        <v>0</v>
      </c>
      <c r="N451">
        <f>'Main - Statewide'!N454</f>
        <v>0</v>
      </c>
      <c r="O451">
        <f>'Main - Statewide'!O454</f>
        <v>0</v>
      </c>
      <c r="P451">
        <f>'Main - Statewide'!P454</f>
        <v>0</v>
      </c>
      <c r="Q451">
        <f>'Main - Statewide'!Q454</f>
        <v>1606.82</v>
      </c>
      <c r="R451">
        <f>'Main - Statewide'!R454</f>
        <v>1113.47</v>
      </c>
    </row>
    <row r="452" spans="1:18" x14ac:dyDescent="0.25">
      <c r="A452" t="str">
        <f>'Main - Statewide'!A455</f>
        <v>50</v>
      </c>
      <c r="B452">
        <f>'Main - Statewide'!B455</f>
        <v>3</v>
      </c>
      <c r="C452" t="str">
        <f>'Main - Statewide'!C455</f>
        <v>0412</v>
      </c>
      <c r="D452" t="str">
        <f>'Main - Statewide'!D455</f>
        <v>PLYMOUTH CIVIL CITY</v>
      </c>
      <c r="E452">
        <f>'Main - Statewide'!E455</f>
        <v>0</v>
      </c>
      <c r="F452">
        <f>'Main - Statewide'!F455</f>
        <v>10214</v>
      </c>
      <c r="G452">
        <f>'Main - Statewide'!G455</f>
        <v>0.22158585529883934</v>
      </c>
      <c r="H452" s="66">
        <f>IFERROR(ROUND('Main - Statewide'!H455,2),"")</f>
        <v>58494.91</v>
      </c>
      <c r="I452">
        <f>'Main - Statewide'!I455</f>
        <v>0</v>
      </c>
      <c r="J452">
        <f>'Main - Statewide'!J455</f>
        <v>0</v>
      </c>
      <c r="K452">
        <f>'Main - Statewide'!K455</f>
        <v>34551.61</v>
      </c>
      <c r="L452">
        <f>'Main - Statewide'!L455</f>
        <v>0</v>
      </c>
      <c r="M452">
        <f>'Main - Statewide'!M455</f>
        <v>0</v>
      </c>
      <c r="N452">
        <f>'Main - Statewide'!N455</f>
        <v>0</v>
      </c>
      <c r="O452">
        <f>'Main - Statewide'!O455</f>
        <v>0</v>
      </c>
      <c r="P452">
        <f>'Main - Statewide'!P455</f>
        <v>0</v>
      </c>
      <c r="Q452">
        <f>'Main - Statewide'!Q455</f>
        <v>34551.61</v>
      </c>
      <c r="R452">
        <f>'Main - Statewide'!R455</f>
        <v>23943.300000000003</v>
      </c>
    </row>
    <row r="453" spans="1:18" x14ac:dyDescent="0.25">
      <c r="A453">
        <f>'Main - Statewide'!A456</f>
        <v>0</v>
      </c>
      <c r="B453">
        <f>'Main - Statewide'!B456</f>
        <v>0</v>
      </c>
      <c r="C453">
        <f>'Main - Statewide'!C456</f>
        <v>0</v>
      </c>
      <c r="D453" t="str">
        <f>'Main - Statewide'!D456</f>
        <v>COUNTY DISTRIBUTION AMOUNT</v>
      </c>
      <c r="E453">
        <f>'Main - Statewide'!E456</f>
        <v>0</v>
      </c>
      <c r="F453">
        <f>'Main - Statewide'!F456</f>
        <v>46095</v>
      </c>
      <c r="G453">
        <f>'Main - Statewide'!G456</f>
        <v>1</v>
      </c>
      <c r="H453" s="66">
        <f>IFERROR(ROUND('Main - Statewide'!H456,2),"")</f>
        <v>263983.03000000003</v>
      </c>
      <c r="I453">
        <f>'Main - Statewide'!I456</f>
        <v>0</v>
      </c>
      <c r="J453">
        <f>'Main - Statewide'!J456</f>
        <v>0</v>
      </c>
      <c r="K453">
        <f>'Main - Statewide'!K456</f>
        <v>155928.75</v>
      </c>
      <c r="L453">
        <f>'Main - Statewide'!L456</f>
        <v>0</v>
      </c>
      <c r="M453">
        <f>'Main - Statewide'!M456</f>
        <v>0</v>
      </c>
      <c r="N453">
        <f>'Main - Statewide'!N456</f>
        <v>0</v>
      </c>
      <c r="O453">
        <f>'Main - Statewide'!O456</f>
        <v>0</v>
      </c>
      <c r="P453">
        <f>'Main - Statewide'!P456</f>
        <v>0</v>
      </c>
      <c r="Q453">
        <f>'Main - Statewide'!Q456</f>
        <v>155928.75</v>
      </c>
      <c r="R453">
        <f>'Main - Statewide'!R456</f>
        <v>108054.28000000003</v>
      </c>
    </row>
    <row r="454" spans="1:18" x14ac:dyDescent="0.25">
      <c r="A454" t="str">
        <f>'Main - Statewide'!A457</f>
        <v/>
      </c>
      <c r="B454">
        <f>'Main - Statewide'!B457</f>
        <v>0</v>
      </c>
      <c r="C454">
        <f>'Main - Statewide'!C457</f>
        <v>0</v>
      </c>
      <c r="D454" t="str">
        <f>'Main - Statewide'!D457</f>
        <v/>
      </c>
      <c r="E454">
        <f>'Main - Statewide'!E457</f>
        <v>0</v>
      </c>
      <c r="F454">
        <f>'Main - Statewide'!F457</f>
        <v>0</v>
      </c>
      <c r="G454">
        <f>'Main - Statewide'!G457</f>
        <v>0</v>
      </c>
      <c r="H454" s="66">
        <f>IFERROR(ROUND('Main - Statewide'!H457,2),"")</f>
        <v>0</v>
      </c>
      <c r="I454">
        <f>'Main - Statewide'!I457</f>
        <v>0</v>
      </c>
      <c r="J454">
        <f>'Main - Statewide'!J457</f>
        <v>0</v>
      </c>
      <c r="K454" t="str">
        <f>'Main - Statewide'!K457</f>
        <v/>
      </c>
      <c r="L454" t="str">
        <f>'Main - Statewide'!L457</f>
        <v/>
      </c>
      <c r="M454" t="str">
        <f>'Main - Statewide'!M457</f>
        <v/>
      </c>
      <c r="N454" t="str">
        <f>'Main - Statewide'!N457</f>
        <v/>
      </c>
      <c r="O454" t="str">
        <f>'Main - Statewide'!O457</f>
        <v/>
      </c>
      <c r="P454" t="str">
        <f>'Main - Statewide'!P457</f>
        <v/>
      </c>
      <c r="Q454" t="str">
        <f>'Main - Statewide'!Q457</f>
        <v/>
      </c>
      <c r="R454" t="str">
        <f>'Main - Statewide'!R457</f>
        <v/>
      </c>
    </row>
    <row r="455" spans="1:18" x14ac:dyDescent="0.25">
      <c r="A455" t="str">
        <f>'Main - Statewide'!A458</f>
        <v>51</v>
      </c>
      <c r="B455">
        <f>'Main - Statewide'!B458</f>
        <v>1</v>
      </c>
      <c r="C455" t="str">
        <f>'Main - Statewide'!C458</f>
        <v>0000</v>
      </c>
      <c r="D455" t="str">
        <f>'Main - Statewide'!D458</f>
        <v>MARTIN COUNTY</v>
      </c>
      <c r="E455">
        <f>'Main - Statewide'!E458</f>
        <v>0</v>
      </c>
      <c r="F455">
        <f>'Main - Statewide'!F458</f>
        <v>6368</v>
      </c>
      <c r="G455">
        <f>'Main - Statewide'!G458</f>
        <v>0.64900122299225438</v>
      </c>
      <c r="H455" s="66">
        <f>IFERROR(ROUND('Main - Statewide'!H458,2),"")</f>
        <v>36469.120000000003</v>
      </c>
      <c r="I455">
        <f>'Main - Statewide'!I458</f>
        <v>0</v>
      </c>
      <c r="J455">
        <f>'Main - Statewide'!J458</f>
        <v>0</v>
      </c>
      <c r="K455">
        <f>'Main - Statewide'!K458</f>
        <v>21541.48</v>
      </c>
      <c r="L455">
        <f>'Main - Statewide'!L458</f>
        <v>0</v>
      </c>
      <c r="M455">
        <f>'Main - Statewide'!M458</f>
        <v>0</v>
      </c>
      <c r="N455">
        <f>'Main - Statewide'!N458</f>
        <v>0</v>
      </c>
      <c r="O455">
        <f>'Main - Statewide'!O458</f>
        <v>0</v>
      </c>
      <c r="P455">
        <f>'Main - Statewide'!P458</f>
        <v>0</v>
      </c>
      <c r="Q455">
        <f>'Main - Statewide'!Q458</f>
        <v>21541.48</v>
      </c>
      <c r="R455">
        <f>'Main - Statewide'!R458</f>
        <v>14927.640000000003</v>
      </c>
    </row>
    <row r="456" spans="1:18" x14ac:dyDescent="0.25">
      <c r="A456" t="str">
        <f>'Main - Statewide'!A459</f>
        <v>51</v>
      </c>
      <c r="B456">
        <f>'Main - Statewide'!B459</f>
        <v>3</v>
      </c>
      <c r="C456" t="str">
        <f>'Main - Statewide'!C459</f>
        <v>0780</v>
      </c>
      <c r="D456" t="str">
        <f>'Main - Statewide'!D459</f>
        <v>CRANE CIVIL TOWN</v>
      </c>
      <c r="E456">
        <f>'Main - Statewide'!E459</f>
        <v>0</v>
      </c>
      <c r="F456">
        <f>'Main - Statewide'!F459</f>
        <v>166</v>
      </c>
      <c r="G456">
        <f>'Main - Statewide'!G459</f>
        <v>1.6918059518956381E-2</v>
      </c>
      <c r="H456" s="66">
        <f>IFERROR(ROUND('Main - Statewide'!H459,2),"")</f>
        <v>950.67</v>
      </c>
      <c r="I456">
        <f>'Main - Statewide'!I459</f>
        <v>0</v>
      </c>
      <c r="J456">
        <f>'Main - Statewide'!J459</f>
        <v>0</v>
      </c>
      <c r="K456">
        <f>'Main - Statewide'!K459</f>
        <v>561.54</v>
      </c>
      <c r="L456">
        <f>'Main - Statewide'!L459</f>
        <v>0</v>
      </c>
      <c r="M456">
        <f>'Main - Statewide'!M459</f>
        <v>0</v>
      </c>
      <c r="N456">
        <f>'Main - Statewide'!N459</f>
        <v>0</v>
      </c>
      <c r="O456">
        <f>'Main - Statewide'!O459</f>
        <v>0</v>
      </c>
      <c r="P456">
        <f>'Main - Statewide'!P459</f>
        <v>0</v>
      </c>
      <c r="Q456">
        <f>'Main - Statewide'!Q459</f>
        <v>561.54</v>
      </c>
      <c r="R456">
        <f>'Main - Statewide'!R459</f>
        <v>389.13</v>
      </c>
    </row>
    <row r="457" spans="1:18" x14ac:dyDescent="0.25">
      <c r="A457" t="str">
        <f>'Main - Statewide'!A460</f>
        <v>51</v>
      </c>
      <c r="B457">
        <f>'Main - Statewide'!B460</f>
        <v>3</v>
      </c>
      <c r="C457" t="str">
        <f>'Main - Statewide'!C460</f>
        <v>0454</v>
      </c>
      <c r="D457" t="str">
        <f>'Main - Statewide'!D460</f>
        <v>LOOGOOTEE CIVIL CITY</v>
      </c>
      <c r="E457">
        <f>'Main - Statewide'!E460</f>
        <v>0</v>
      </c>
      <c r="F457">
        <f>'Main - Statewide'!F460</f>
        <v>2601</v>
      </c>
      <c r="G457">
        <f>'Main - Statewide'!G460</f>
        <v>0.26508357113738279</v>
      </c>
      <c r="H457" s="66">
        <f>IFERROR(ROUND('Main - Statewide'!H460,2),"")</f>
        <v>14895.76</v>
      </c>
      <c r="I457">
        <f>'Main - Statewide'!I460</f>
        <v>0</v>
      </c>
      <c r="J457">
        <f>'Main - Statewide'!J460</f>
        <v>0</v>
      </c>
      <c r="K457">
        <f>'Main - Statewide'!K460</f>
        <v>8798.58</v>
      </c>
      <c r="L457">
        <f>'Main - Statewide'!L460</f>
        <v>0</v>
      </c>
      <c r="M457">
        <f>'Main - Statewide'!M460</f>
        <v>0</v>
      </c>
      <c r="N457">
        <f>'Main - Statewide'!N460</f>
        <v>0</v>
      </c>
      <c r="O457">
        <f>'Main - Statewide'!O460</f>
        <v>0</v>
      </c>
      <c r="P457">
        <f>'Main - Statewide'!P460</f>
        <v>0</v>
      </c>
      <c r="Q457">
        <f>'Main - Statewide'!Q460</f>
        <v>8798.58</v>
      </c>
      <c r="R457">
        <f>'Main - Statewide'!R460</f>
        <v>6097.18</v>
      </c>
    </row>
    <row r="458" spans="1:18" x14ac:dyDescent="0.25">
      <c r="A458" t="str">
        <f>'Main - Statewide'!A461</f>
        <v>51</v>
      </c>
      <c r="B458">
        <f>'Main - Statewide'!B461</f>
        <v>3</v>
      </c>
      <c r="C458" t="str">
        <f>'Main - Statewide'!C461</f>
        <v>0781</v>
      </c>
      <c r="D458" t="str">
        <f>'Main - Statewide'!D461</f>
        <v>SHOALS CIVIL TOWN</v>
      </c>
      <c r="E458">
        <f>'Main - Statewide'!E461</f>
        <v>0</v>
      </c>
      <c r="F458">
        <f>'Main - Statewide'!F461</f>
        <v>677</v>
      </c>
      <c r="G458">
        <f>'Main - Statewide'!G461</f>
        <v>6.8997146351406441E-2</v>
      </c>
      <c r="H458" s="66">
        <f>IFERROR(ROUND('Main - Statewide'!H461,2),"")</f>
        <v>3877.13</v>
      </c>
      <c r="I458">
        <f>'Main - Statewide'!I461</f>
        <v>0</v>
      </c>
      <c r="J458">
        <f>'Main - Statewide'!J461</f>
        <v>0</v>
      </c>
      <c r="K458">
        <f>'Main - Statewide'!K461</f>
        <v>2290.13</v>
      </c>
      <c r="L458">
        <f>'Main - Statewide'!L461</f>
        <v>0</v>
      </c>
      <c r="M458">
        <f>'Main - Statewide'!M461</f>
        <v>0</v>
      </c>
      <c r="N458">
        <f>'Main - Statewide'!N461</f>
        <v>0</v>
      </c>
      <c r="O458">
        <f>'Main - Statewide'!O461</f>
        <v>0</v>
      </c>
      <c r="P458">
        <f>'Main - Statewide'!P461</f>
        <v>0</v>
      </c>
      <c r="Q458">
        <f>'Main - Statewide'!Q461</f>
        <v>2290.13</v>
      </c>
      <c r="R458">
        <f>'Main - Statewide'!R461</f>
        <v>1587</v>
      </c>
    </row>
    <row r="459" spans="1:18" x14ac:dyDescent="0.25">
      <c r="A459">
        <f>'Main - Statewide'!A462</f>
        <v>0</v>
      </c>
      <c r="B459">
        <f>'Main - Statewide'!B462</f>
        <v>0</v>
      </c>
      <c r="C459">
        <f>'Main - Statewide'!C462</f>
        <v>0</v>
      </c>
      <c r="D459" t="str">
        <f>'Main - Statewide'!D462</f>
        <v>COUNTY DISTRIBUTION AMOUNT</v>
      </c>
      <c r="E459">
        <f>'Main - Statewide'!E462</f>
        <v>0</v>
      </c>
      <c r="F459">
        <f>'Main - Statewide'!F462</f>
        <v>9812</v>
      </c>
      <c r="G459">
        <f>'Main - Statewide'!G462</f>
        <v>1</v>
      </c>
      <c r="H459" s="66">
        <f>IFERROR(ROUND('Main - Statewide'!H462,2),"")</f>
        <v>56192.68</v>
      </c>
      <c r="I459">
        <f>'Main - Statewide'!I462</f>
        <v>0</v>
      </c>
      <c r="J459">
        <f>'Main - Statewide'!J462</f>
        <v>0</v>
      </c>
      <c r="K459">
        <f>'Main - Statewide'!K462</f>
        <v>33191.730000000003</v>
      </c>
      <c r="L459">
        <f>'Main - Statewide'!L462</f>
        <v>0</v>
      </c>
      <c r="M459">
        <f>'Main - Statewide'!M462</f>
        <v>0</v>
      </c>
      <c r="N459">
        <f>'Main - Statewide'!N462</f>
        <v>0</v>
      </c>
      <c r="O459">
        <f>'Main - Statewide'!O462</f>
        <v>0</v>
      </c>
      <c r="P459">
        <f>'Main - Statewide'!P462</f>
        <v>0</v>
      </c>
      <c r="Q459">
        <f>'Main - Statewide'!Q462</f>
        <v>33191.730000000003</v>
      </c>
      <c r="R459">
        <f>'Main - Statewide'!R462</f>
        <v>23000.949999999997</v>
      </c>
    </row>
    <row r="460" spans="1:18" x14ac:dyDescent="0.25">
      <c r="A460" t="str">
        <f>'Main - Statewide'!A463</f>
        <v/>
      </c>
      <c r="B460">
        <f>'Main - Statewide'!B463</f>
        <v>0</v>
      </c>
      <c r="C460">
        <f>'Main - Statewide'!C463</f>
        <v>0</v>
      </c>
      <c r="D460" t="str">
        <f>'Main - Statewide'!D463</f>
        <v/>
      </c>
      <c r="E460">
        <f>'Main - Statewide'!E463</f>
        <v>0</v>
      </c>
      <c r="F460">
        <f>'Main - Statewide'!F463</f>
        <v>0</v>
      </c>
      <c r="G460">
        <f>'Main - Statewide'!G463</f>
        <v>0</v>
      </c>
      <c r="H460" s="66">
        <f>IFERROR(ROUND('Main - Statewide'!H463,2),"")</f>
        <v>0</v>
      </c>
      <c r="I460">
        <f>'Main - Statewide'!I463</f>
        <v>0</v>
      </c>
      <c r="J460">
        <f>'Main - Statewide'!J463</f>
        <v>0</v>
      </c>
      <c r="K460" t="str">
        <f>'Main - Statewide'!K463</f>
        <v/>
      </c>
      <c r="L460" t="str">
        <f>'Main - Statewide'!L463</f>
        <v/>
      </c>
      <c r="M460" t="str">
        <f>'Main - Statewide'!M463</f>
        <v/>
      </c>
      <c r="N460" t="str">
        <f>'Main - Statewide'!N463</f>
        <v/>
      </c>
      <c r="O460" t="str">
        <f>'Main - Statewide'!O463</f>
        <v/>
      </c>
      <c r="P460" t="str">
        <f>'Main - Statewide'!P463</f>
        <v/>
      </c>
      <c r="Q460" t="str">
        <f>'Main - Statewide'!Q463</f>
        <v/>
      </c>
      <c r="R460" t="str">
        <f>'Main - Statewide'!R463</f>
        <v/>
      </c>
    </row>
    <row r="461" spans="1:18" x14ac:dyDescent="0.25">
      <c r="A461" t="str">
        <f>'Main - Statewide'!A464</f>
        <v>52</v>
      </c>
      <c r="B461">
        <f>'Main - Statewide'!B464</f>
        <v>1</v>
      </c>
      <c r="C461" t="str">
        <f>'Main - Statewide'!C464</f>
        <v>0000</v>
      </c>
      <c r="D461" t="str">
        <f>'Main - Statewide'!D464</f>
        <v>MIAMI COUNTY</v>
      </c>
      <c r="E461">
        <f>'Main - Statewide'!E464</f>
        <v>0</v>
      </c>
      <c r="F461">
        <f>'Main - Statewide'!F464</f>
        <v>22171</v>
      </c>
      <c r="G461">
        <f>'Main - Statewide'!G464</f>
        <v>0.61651187364440241</v>
      </c>
      <c r="H461" s="66">
        <f>IFERROR(ROUND('Main - Statewide'!H464,2),"")</f>
        <v>126971.87</v>
      </c>
      <c r="I461">
        <f>'Main - Statewide'!I464</f>
        <v>0</v>
      </c>
      <c r="J461">
        <f>'Main - Statewide'!J464</f>
        <v>0</v>
      </c>
      <c r="K461">
        <f>'Main - Statewide'!K464</f>
        <v>74999.38</v>
      </c>
      <c r="L461">
        <f>'Main - Statewide'!L464</f>
        <v>0</v>
      </c>
      <c r="M461">
        <f>'Main - Statewide'!M464</f>
        <v>0</v>
      </c>
      <c r="N461">
        <f>'Main - Statewide'!N464</f>
        <v>0</v>
      </c>
      <c r="O461">
        <f>'Main - Statewide'!O464</f>
        <v>0</v>
      </c>
      <c r="P461">
        <f>'Main - Statewide'!P464</f>
        <v>0</v>
      </c>
      <c r="Q461">
        <f>'Main - Statewide'!Q464</f>
        <v>74999.38</v>
      </c>
      <c r="R461">
        <f>'Main - Statewide'!R464</f>
        <v>51972.489999999991</v>
      </c>
    </row>
    <row r="462" spans="1:18" x14ac:dyDescent="0.25">
      <c r="A462" t="str">
        <f>'Main - Statewide'!A465</f>
        <v>52</v>
      </c>
      <c r="B462">
        <f>'Main - Statewide'!B465</f>
        <v>3</v>
      </c>
      <c r="C462" t="str">
        <f>'Main - Statewide'!C465</f>
        <v>0782</v>
      </c>
      <c r="D462" t="str">
        <f>'Main - Statewide'!D465</f>
        <v>AMBOY CIVIL TOWN</v>
      </c>
      <c r="E462">
        <f>'Main - Statewide'!E465</f>
        <v>0</v>
      </c>
      <c r="F462">
        <f>'Main - Statewide'!F465</f>
        <v>317</v>
      </c>
      <c r="G462">
        <f>'Main - Statewide'!G465</f>
        <v>8.8148601301373669E-3</v>
      </c>
      <c r="H462" s="66">
        <f>IFERROR(ROUND('Main - Statewide'!H465,2),"")</f>
        <v>1815.44</v>
      </c>
      <c r="I462">
        <f>'Main - Statewide'!I465</f>
        <v>0</v>
      </c>
      <c r="J462">
        <f>'Main - Statewide'!J465</f>
        <v>0</v>
      </c>
      <c r="K462">
        <f>'Main - Statewide'!K465</f>
        <v>1072.3399999999999</v>
      </c>
      <c r="L462">
        <f>'Main - Statewide'!L465</f>
        <v>0</v>
      </c>
      <c r="M462">
        <f>'Main - Statewide'!M465</f>
        <v>0</v>
      </c>
      <c r="N462">
        <f>'Main - Statewide'!N465</f>
        <v>0</v>
      </c>
      <c r="O462">
        <f>'Main - Statewide'!O465</f>
        <v>0</v>
      </c>
      <c r="P462">
        <f>'Main - Statewide'!P465</f>
        <v>0</v>
      </c>
      <c r="Q462">
        <f>'Main - Statewide'!Q465</f>
        <v>1072.3399999999999</v>
      </c>
      <c r="R462">
        <f>'Main - Statewide'!R465</f>
        <v>743.10000000000014</v>
      </c>
    </row>
    <row r="463" spans="1:18" x14ac:dyDescent="0.25">
      <c r="A463" t="str">
        <f>'Main - Statewide'!A466</f>
        <v>52</v>
      </c>
      <c r="B463">
        <f>'Main - Statewide'!B466</f>
        <v>3</v>
      </c>
      <c r="C463" t="str">
        <f>'Main - Statewide'!C466</f>
        <v>0783</v>
      </c>
      <c r="D463" t="str">
        <f>'Main - Statewide'!D466</f>
        <v>BUNKER HILL CIVIL TOWN</v>
      </c>
      <c r="E463">
        <f>'Main - Statewide'!E466</f>
        <v>0</v>
      </c>
      <c r="F463">
        <f>'Main - Statewide'!F466</f>
        <v>814</v>
      </c>
      <c r="G463">
        <f>'Main - Statewide'!G466</f>
        <v>2.2635003614926867E-2</v>
      </c>
      <c r="H463" s="66">
        <f>IFERROR(ROUND('Main - Statewide'!H466,2),"")</f>
        <v>4661.72</v>
      </c>
      <c r="I463">
        <f>'Main - Statewide'!I466</f>
        <v>0</v>
      </c>
      <c r="J463">
        <f>'Main - Statewide'!J466</f>
        <v>0</v>
      </c>
      <c r="K463">
        <f>'Main - Statewide'!K466</f>
        <v>2753.57</v>
      </c>
      <c r="L463">
        <f>'Main - Statewide'!L466</f>
        <v>0</v>
      </c>
      <c r="M463">
        <f>'Main - Statewide'!M466</f>
        <v>0</v>
      </c>
      <c r="N463">
        <f>'Main - Statewide'!N466</f>
        <v>0</v>
      </c>
      <c r="O463">
        <f>'Main - Statewide'!O466</f>
        <v>0</v>
      </c>
      <c r="P463">
        <f>'Main - Statewide'!P466</f>
        <v>0</v>
      </c>
      <c r="Q463">
        <f>'Main - Statewide'!Q466</f>
        <v>2753.57</v>
      </c>
      <c r="R463">
        <f>'Main - Statewide'!R466</f>
        <v>1908.15</v>
      </c>
    </row>
    <row r="464" spans="1:18" x14ac:dyDescent="0.25">
      <c r="A464" t="str">
        <f>'Main - Statewide'!A467</f>
        <v>52</v>
      </c>
      <c r="B464">
        <f>'Main - Statewide'!B467</f>
        <v>3</v>
      </c>
      <c r="C464" t="str">
        <f>'Main - Statewide'!C467</f>
        <v>0784</v>
      </c>
      <c r="D464" t="str">
        <f>'Main - Statewide'!D467</f>
        <v>CONVERSE CIVIL TOWN</v>
      </c>
      <c r="E464" t="str">
        <f>'Main - Statewide'!E467</f>
        <v>Y</v>
      </c>
      <c r="F464">
        <f>'Main - Statewide'!F467</f>
        <v>910</v>
      </c>
      <c r="G464">
        <f>'Main - Statewide'!G467</f>
        <v>2.5304488070741336E-2</v>
      </c>
      <c r="H464" s="66">
        <f>IFERROR(ROUND('Main - Statewide'!H467,2),"")</f>
        <v>5211.51</v>
      </c>
      <c r="I464">
        <f>'Main - Statewide'!I467</f>
        <v>0</v>
      </c>
      <c r="J464">
        <f>'Main - Statewide'!J467</f>
        <v>0</v>
      </c>
      <c r="K464">
        <f>'Main - Statewide'!K467</f>
        <v>3078.32</v>
      </c>
      <c r="L464">
        <f>'Main - Statewide'!L467</f>
        <v>0</v>
      </c>
      <c r="M464">
        <f>'Main - Statewide'!M467</f>
        <v>0</v>
      </c>
      <c r="N464">
        <f>'Main - Statewide'!N467</f>
        <v>0</v>
      </c>
      <c r="O464">
        <f>'Main - Statewide'!O467</f>
        <v>0</v>
      </c>
      <c r="P464">
        <f>'Main - Statewide'!P467</f>
        <v>0</v>
      </c>
      <c r="Q464">
        <f>'Main - Statewide'!Q467</f>
        <v>3078.32</v>
      </c>
      <c r="R464">
        <f>'Main - Statewide'!R467</f>
        <v>2133.19</v>
      </c>
    </row>
    <row r="465" spans="1:18" x14ac:dyDescent="0.25">
      <c r="A465" t="str">
        <f>'Main - Statewide'!A468</f>
        <v>52</v>
      </c>
      <c r="B465">
        <f>'Main - Statewide'!B468</f>
        <v>3</v>
      </c>
      <c r="C465" t="str">
        <f>'Main - Statewide'!C468</f>
        <v>0785</v>
      </c>
      <c r="D465" t="str">
        <f>'Main - Statewide'!D468</f>
        <v>DENVER CIVIL TOWN</v>
      </c>
      <c r="E465">
        <f>'Main - Statewide'!E468</f>
        <v>0</v>
      </c>
      <c r="F465">
        <f>'Main - Statewide'!F468</f>
        <v>478</v>
      </c>
      <c r="G465">
        <f>'Main - Statewide'!G468</f>
        <v>1.329180801957622E-2</v>
      </c>
      <c r="H465" s="66">
        <f>IFERROR(ROUND('Main - Statewide'!H468,2),"")</f>
        <v>2737.47</v>
      </c>
      <c r="I465">
        <f>'Main - Statewide'!I468</f>
        <v>0</v>
      </c>
      <c r="J465">
        <f>'Main - Statewide'!J468</f>
        <v>0</v>
      </c>
      <c r="K465">
        <f>'Main - Statewide'!K468</f>
        <v>1616.96</v>
      </c>
      <c r="L465">
        <f>'Main - Statewide'!L468</f>
        <v>0</v>
      </c>
      <c r="M465">
        <f>'Main - Statewide'!M468</f>
        <v>0</v>
      </c>
      <c r="N465">
        <f>'Main - Statewide'!N468</f>
        <v>0</v>
      </c>
      <c r="O465">
        <f>'Main - Statewide'!O468</f>
        <v>0</v>
      </c>
      <c r="P465">
        <f>'Main - Statewide'!P468</f>
        <v>0</v>
      </c>
      <c r="Q465">
        <f>'Main - Statewide'!Q468</f>
        <v>1616.96</v>
      </c>
      <c r="R465">
        <f>'Main - Statewide'!R468</f>
        <v>1120.5099999999998</v>
      </c>
    </row>
    <row r="466" spans="1:18" x14ac:dyDescent="0.25">
      <c r="A466" t="str">
        <f>'Main - Statewide'!A469</f>
        <v>52</v>
      </c>
      <c r="B466">
        <f>'Main - Statewide'!B469</f>
        <v>3</v>
      </c>
      <c r="C466" t="str">
        <f>'Main - Statewide'!C469</f>
        <v>0786</v>
      </c>
      <c r="D466" t="str">
        <f>'Main - Statewide'!D469</f>
        <v>MACY CIVIL TOWN</v>
      </c>
      <c r="E466">
        <f>'Main - Statewide'!E469</f>
        <v>0</v>
      </c>
      <c r="F466">
        <f>'Main - Statewide'!F469</f>
        <v>199</v>
      </c>
      <c r="G466">
        <f>'Main - Statewide'!G469</f>
        <v>5.5336188198654131E-3</v>
      </c>
      <c r="H466" s="66">
        <f>IFERROR(ROUND('Main - Statewide'!H469,2),"")</f>
        <v>1139.6600000000001</v>
      </c>
      <c r="I466">
        <f>'Main - Statewide'!I469</f>
        <v>0</v>
      </c>
      <c r="J466">
        <f>'Main - Statewide'!J469</f>
        <v>0</v>
      </c>
      <c r="K466">
        <f>'Main - Statewide'!K469</f>
        <v>673.17</v>
      </c>
      <c r="L466">
        <f>'Main - Statewide'!L469</f>
        <v>0</v>
      </c>
      <c r="M466">
        <f>'Main - Statewide'!M469</f>
        <v>0</v>
      </c>
      <c r="N466">
        <f>'Main - Statewide'!N469</f>
        <v>0</v>
      </c>
      <c r="O466">
        <f>'Main - Statewide'!O469</f>
        <v>0</v>
      </c>
      <c r="P466">
        <f>'Main - Statewide'!P469</f>
        <v>0</v>
      </c>
      <c r="Q466">
        <f>'Main - Statewide'!Q469</f>
        <v>673.17</v>
      </c>
      <c r="R466">
        <f>'Main - Statewide'!R469</f>
        <v>466.49000000000012</v>
      </c>
    </row>
    <row r="467" spans="1:18" x14ac:dyDescent="0.25">
      <c r="A467" t="str">
        <f>'Main - Statewide'!A470</f>
        <v>52</v>
      </c>
      <c r="B467">
        <f>'Main - Statewide'!B470</f>
        <v>3</v>
      </c>
      <c r="C467" t="str">
        <f>'Main - Statewide'!C470</f>
        <v>0310</v>
      </c>
      <c r="D467" t="str">
        <f>'Main - Statewide'!D470</f>
        <v>PERU CIVIL CITY</v>
      </c>
      <c r="E467">
        <f>'Main - Statewide'!E470</f>
        <v>0</v>
      </c>
      <c r="F467">
        <f>'Main - Statewide'!F470</f>
        <v>11073</v>
      </c>
      <c r="G467">
        <f>'Main - Statewide'!G470</f>
        <v>0.30790834770035036</v>
      </c>
      <c r="H467" s="66">
        <f>IFERROR(ROUND('Main - Statewide'!H470,2),"")</f>
        <v>63414.35</v>
      </c>
      <c r="I467">
        <f>'Main - Statewide'!I470</f>
        <v>0</v>
      </c>
      <c r="J467">
        <f>'Main - Statewide'!J470</f>
        <v>0</v>
      </c>
      <c r="K467">
        <f>'Main - Statewide'!K470</f>
        <v>37457.4</v>
      </c>
      <c r="L467">
        <f>'Main - Statewide'!L470</f>
        <v>0</v>
      </c>
      <c r="M467">
        <f>'Main - Statewide'!M470</f>
        <v>0</v>
      </c>
      <c r="N467">
        <f>'Main - Statewide'!N470</f>
        <v>0</v>
      </c>
      <c r="O467">
        <f>'Main - Statewide'!O470</f>
        <v>0</v>
      </c>
      <c r="P467">
        <f>'Main - Statewide'!P470</f>
        <v>0</v>
      </c>
      <c r="Q467">
        <f>'Main - Statewide'!Q470</f>
        <v>37457.4</v>
      </c>
      <c r="R467">
        <f>'Main - Statewide'!R470</f>
        <v>25956.949999999997</v>
      </c>
    </row>
    <row r="468" spans="1:18" x14ac:dyDescent="0.25">
      <c r="A468">
        <f>'Main - Statewide'!A471</f>
        <v>0</v>
      </c>
      <c r="B468">
        <f>'Main - Statewide'!B471</f>
        <v>0</v>
      </c>
      <c r="C468">
        <f>'Main - Statewide'!C471</f>
        <v>0</v>
      </c>
      <c r="D468" t="str">
        <f>'Main - Statewide'!D471</f>
        <v>COUNTY DISTRIBUTION AMOUNT</v>
      </c>
      <c r="E468">
        <f>'Main - Statewide'!E471</f>
        <v>0</v>
      </c>
      <c r="F468">
        <f>'Main - Statewide'!F471</f>
        <v>35962</v>
      </c>
      <c r="G468">
        <f>'Main - Statewide'!G471</f>
        <v>0.99999999999999989</v>
      </c>
      <c r="H468" s="66">
        <f>IFERROR(ROUND('Main - Statewide'!H471,2),"")</f>
        <v>205952.02</v>
      </c>
      <c r="I468">
        <f>'Main - Statewide'!I471</f>
        <v>0</v>
      </c>
      <c r="J468">
        <f>'Main - Statewide'!J471</f>
        <v>0</v>
      </c>
      <c r="K468">
        <f>'Main - Statewide'!K471</f>
        <v>121651.15</v>
      </c>
      <c r="L468">
        <f>'Main - Statewide'!L471</f>
        <v>0</v>
      </c>
      <c r="M468">
        <f>'Main - Statewide'!M471</f>
        <v>0</v>
      </c>
      <c r="N468">
        <f>'Main - Statewide'!N471</f>
        <v>0</v>
      </c>
      <c r="O468">
        <f>'Main - Statewide'!O471</f>
        <v>0</v>
      </c>
      <c r="P468">
        <f>'Main - Statewide'!P471</f>
        <v>0</v>
      </c>
      <c r="Q468">
        <f>'Main - Statewide'!Q471</f>
        <v>121651.15</v>
      </c>
      <c r="R468">
        <f>'Main - Statewide'!R471</f>
        <v>84300.870000000024</v>
      </c>
    </row>
    <row r="469" spans="1:18" x14ac:dyDescent="0.25">
      <c r="A469" t="str">
        <f>'Main - Statewide'!A472</f>
        <v/>
      </c>
      <c r="B469">
        <f>'Main - Statewide'!B472</f>
        <v>0</v>
      </c>
      <c r="C469">
        <f>'Main - Statewide'!C472</f>
        <v>0</v>
      </c>
      <c r="D469" t="str">
        <f>'Main - Statewide'!D472</f>
        <v/>
      </c>
      <c r="E469">
        <f>'Main - Statewide'!E472</f>
        <v>0</v>
      </c>
      <c r="F469">
        <f>'Main - Statewide'!F472</f>
        <v>0</v>
      </c>
      <c r="G469">
        <f>'Main - Statewide'!G472</f>
        <v>0</v>
      </c>
      <c r="H469" s="66">
        <f>IFERROR(ROUND('Main - Statewide'!H472,2),"")</f>
        <v>0</v>
      </c>
      <c r="I469">
        <f>'Main - Statewide'!I472</f>
        <v>0</v>
      </c>
      <c r="J469">
        <f>'Main - Statewide'!J472</f>
        <v>0</v>
      </c>
      <c r="K469" t="str">
        <f>'Main - Statewide'!K472</f>
        <v/>
      </c>
      <c r="L469" t="str">
        <f>'Main - Statewide'!L472</f>
        <v/>
      </c>
      <c r="M469" t="str">
        <f>'Main - Statewide'!M472</f>
        <v/>
      </c>
      <c r="N469" t="str">
        <f>'Main - Statewide'!N472</f>
        <v/>
      </c>
      <c r="O469" t="str">
        <f>'Main - Statewide'!O472</f>
        <v/>
      </c>
      <c r="P469" t="str">
        <f>'Main - Statewide'!P472</f>
        <v/>
      </c>
      <c r="Q469" t="str">
        <f>'Main - Statewide'!Q472</f>
        <v/>
      </c>
      <c r="R469" t="str">
        <f>'Main - Statewide'!R472</f>
        <v/>
      </c>
    </row>
    <row r="470" spans="1:18" x14ac:dyDescent="0.25">
      <c r="A470" t="str">
        <f>'Main - Statewide'!A473</f>
        <v>53</v>
      </c>
      <c r="B470">
        <f>'Main - Statewide'!B473</f>
        <v>1</v>
      </c>
      <c r="C470" t="str">
        <f>'Main - Statewide'!C473</f>
        <v>0000</v>
      </c>
      <c r="D470" t="str">
        <f>'Main - Statewide'!D473</f>
        <v>MONROE COUNTY</v>
      </c>
      <c r="E470">
        <f>'Main - Statewide'!E473</f>
        <v>0</v>
      </c>
      <c r="F470">
        <f>'Main - Statewide'!F473</f>
        <v>53692</v>
      </c>
      <c r="G470">
        <f>'Main - Statewide'!G473</f>
        <v>0.38428835225239411</v>
      </c>
      <c r="H470" s="66">
        <f>IFERROR(ROUND('Main - Statewide'!H473,2),"")</f>
        <v>307490.57</v>
      </c>
      <c r="I470">
        <f>'Main - Statewide'!I473</f>
        <v>0</v>
      </c>
      <c r="J470">
        <f>'Main - Statewide'!J473</f>
        <v>0</v>
      </c>
      <c r="K470">
        <f>'Main - Statewide'!K473</f>
        <v>181627.65</v>
      </c>
      <c r="L470">
        <f>'Main - Statewide'!L473</f>
        <v>0</v>
      </c>
      <c r="M470">
        <f>'Main - Statewide'!M473</f>
        <v>0</v>
      </c>
      <c r="N470">
        <f>'Main - Statewide'!N473</f>
        <v>0</v>
      </c>
      <c r="O470">
        <f>'Main - Statewide'!O473</f>
        <v>0</v>
      </c>
      <c r="P470">
        <f>'Main - Statewide'!P473</f>
        <v>0</v>
      </c>
      <c r="Q470">
        <f>'Main - Statewide'!Q473</f>
        <v>181627.65</v>
      </c>
      <c r="R470">
        <f>'Main - Statewide'!R473</f>
        <v>125862.92000000001</v>
      </c>
    </row>
    <row r="471" spans="1:18" x14ac:dyDescent="0.25">
      <c r="A471" t="str">
        <f>'Main - Statewide'!A474</f>
        <v>53</v>
      </c>
      <c r="B471">
        <f>'Main - Statewide'!B474</f>
        <v>3</v>
      </c>
      <c r="C471" t="str">
        <f>'Main - Statewide'!C474</f>
        <v>0113</v>
      </c>
      <c r="D471" t="str">
        <f>'Main - Statewide'!D474</f>
        <v>BLOOMINGTON CIVIL CITY</v>
      </c>
      <c r="E471">
        <f>'Main - Statewide'!E474</f>
        <v>0</v>
      </c>
      <c r="F471">
        <f>'Main - Statewide'!F474</f>
        <v>79168</v>
      </c>
      <c r="G471">
        <f>'Main - Statewide'!G474</f>
        <v>0.56662706308421251</v>
      </c>
      <c r="H471" s="66">
        <f>IFERROR(ROUND('Main - Statewide'!H474,2),"")</f>
        <v>453389.95</v>
      </c>
      <c r="I471">
        <f>'Main - Statewide'!I474</f>
        <v>0</v>
      </c>
      <c r="J471">
        <f>'Main - Statewide'!J474</f>
        <v>0</v>
      </c>
      <c r="K471">
        <f>'Main - Statewide'!K474</f>
        <v>267807.08</v>
      </c>
      <c r="L471">
        <f>'Main - Statewide'!L474</f>
        <v>0</v>
      </c>
      <c r="M471">
        <f>'Main - Statewide'!M474</f>
        <v>0</v>
      </c>
      <c r="N471">
        <f>'Main - Statewide'!N474</f>
        <v>0</v>
      </c>
      <c r="O471">
        <f>'Main - Statewide'!O474</f>
        <v>0</v>
      </c>
      <c r="P471">
        <f>'Main - Statewide'!P474</f>
        <v>0</v>
      </c>
      <c r="Q471">
        <f>'Main - Statewide'!Q474</f>
        <v>267807.08</v>
      </c>
      <c r="R471">
        <f>'Main - Statewide'!R474</f>
        <v>185582.87</v>
      </c>
    </row>
    <row r="472" spans="1:18" x14ac:dyDescent="0.25">
      <c r="A472" t="str">
        <f>'Main - Statewide'!A475</f>
        <v>53</v>
      </c>
      <c r="B472">
        <f>'Main - Statewide'!B475</f>
        <v>3</v>
      </c>
      <c r="C472" t="str">
        <f>'Main - Statewide'!C475</f>
        <v>0788</v>
      </c>
      <c r="D472" t="str">
        <f>'Main - Statewide'!D475</f>
        <v>ELLETTSVILLE CIVIL TOWN</v>
      </c>
      <c r="E472">
        <f>'Main - Statewide'!E475</f>
        <v>0</v>
      </c>
      <c r="F472">
        <f>'Main - Statewide'!F475</f>
        <v>6655</v>
      </c>
      <c r="G472">
        <f>'Main - Statewide'!G475</f>
        <v>4.7631658054080359E-2</v>
      </c>
      <c r="H472" s="66">
        <f>IFERROR(ROUND('Main - Statewide'!H475,2),"")</f>
        <v>38112.75</v>
      </c>
      <c r="I472">
        <f>'Main - Statewide'!I475</f>
        <v>0</v>
      </c>
      <c r="J472">
        <f>'Main - Statewide'!J475</f>
        <v>0</v>
      </c>
      <c r="K472">
        <f>'Main - Statewide'!K475</f>
        <v>22512.33</v>
      </c>
      <c r="L472">
        <f>'Main - Statewide'!L475</f>
        <v>0</v>
      </c>
      <c r="M472">
        <f>'Main - Statewide'!M475</f>
        <v>0</v>
      </c>
      <c r="N472">
        <f>'Main - Statewide'!N475</f>
        <v>0</v>
      </c>
      <c r="O472">
        <f>'Main - Statewide'!O475</f>
        <v>0</v>
      </c>
      <c r="P472">
        <f>'Main - Statewide'!P475</f>
        <v>0</v>
      </c>
      <c r="Q472">
        <f>'Main - Statewide'!Q475</f>
        <v>22512.33</v>
      </c>
      <c r="R472">
        <f>'Main - Statewide'!R475</f>
        <v>15600.419999999998</v>
      </c>
    </row>
    <row r="473" spans="1:18" x14ac:dyDescent="0.25">
      <c r="A473" t="str">
        <f>'Main - Statewide'!A476</f>
        <v>53</v>
      </c>
      <c r="B473">
        <f>'Main - Statewide'!B476</f>
        <v>3</v>
      </c>
      <c r="C473" t="str">
        <f>'Main - Statewide'!C476</f>
        <v>0789</v>
      </c>
      <c r="D473" t="str">
        <f>'Main - Statewide'!D476</f>
        <v>STINESVILLE CIVIL TOWN</v>
      </c>
      <c r="E473">
        <f>'Main - Statewide'!E476</f>
        <v>0</v>
      </c>
      <c r="F473">
        <f>'Main - Statewide'!F476</f>
        <v>203</v>
      </c>
      <c r="G473">
        <f>'Main - Statewide'!G476</f>
        <v>1.4529266093130449E-3</v>
      </c>
      <c r="H473" s="66">
        <f>IFERROR(ROUND('Main - Statewide'!H476,2),"")</f>
        <v>1162.57</v>
      </c>
      <c r="I473">
        <f>'Main - Statewide'!I476</f>
        <v>0</v>
      </c>
      <c r="J473">
        <f>'Main - Statewide'!J476</f>
        <v>0</v>
      </c>
      <c r="K473">
        <f>'Main - Statewide'!K476</f>
        <v>686.7</v>
      </c>
      <c r="L473">
        <f>'Main - Statewide'!L476</f>
        <v>0</v>
      </c>
      <c r="M473">
        <f>'Main - Statewide'!M476</f>
        <v>0</v>
      </c>
      <c r="N473">
        <f>'Main - Statewide'!N476</f>
        <v>0</v>
      </c>
      <c r="O473">
        <f>'Main - Statewide'!O476</f>
        <v>0</v>
      </c>
      <c r="P473">
        <f>'Main - Statewide'!P476</f>
        <v>0</v>
      </c>
      <c r="Q473">
        <f>'Main - Statewide'!Q476</f>
        <v>686.7</v>
      </c>
      <c r="R473">
        <f>'Main - Statewide'!R476</f>
        <v>475.86999999999989</v>
      </c>
    </row>
    <row r="474" spans="1:18" x14ac:dyDescent="0.25">
      <c r="A474">
        <f>'Main - Statewide'!A477</f>
        <v>0</v>
      </c>
      <c r="B474">
        <f>'Main - Statewide'!B477</f>
        <v>0</v>
      </c>
      <c r="C474">
        <f>'Main - Statewide'!C477</f>
        <v>0</v>
      </c>
      <c r="D474" t="str">
        <f>'Main - Statewide'!D477</f>
        <v>COUNTY DISTRIBUTION AMOUNT</v>
      </c>
      <c r="E474">
        <f>'Main - Statewide'!E477</f>
        <v>0</v>
      </c>
      <c r="F474">
        <f>'Main - Statewide'!F477</f>
        <v>139718</v>
      </c>
      <c r="G474">
        <f>'Main - Statewide'!G477</f>
        <v>1</v>
      </c>
      <c r="H474" s="66">
        <f>IFERROR(ROUND('Main - Statewide'!H477,2),"")</f>
        <v>800155.84</v>
      </c>
      <c r="I474">
        <f>'Main - Statewide'!I477</f>
        <v>0</v>
      </c>
      <c r="J474">
        <f>'Main - Statewide'!J477</f>
        <v>0</v>
      </c>
      <c r="K474">
        <f>'Main - Statewide'!K477</f>
        <v>472633.77</v>
      </c>
      <c r="L474">
        <f>'Main - Statewide'!L477</f>
        <v>0</v>
      </c>
      <c r="M474">
        <f>'Main - Statewide'!M477</f>
        <v>0</v>
      </c>
      <c r="N474">
        <f>'Main - Statewide'!N477</f>
        <v>0</v>
      </c>
      <c r="O474">
        <f>'Main - Statewide'!O477</f>
        <v>0</v>
      </c>
      <c r="P474">
        <f>'Main - Statewide'!P477</f>
        <v>0</v>
      </c>
      <c r="Q474">
        <f>'Main - Statewide'!Q477</f>
        <v>472633.77</v>
      </c>
      <c r="R474">
        <f>'Main - Statewide'!R477</f>
        <v>327522.06999999995</v>
      </c>
    </row>
    <row r="475" spans="1:18" x14ac:dyDescent="0.25">
      <c r="A475" t="str">
        <f>'Main - Statewide'!A478</f>
        <v/>
      </c>
      <c r="B475">
        <f>'Main - Statewide'!B478</f>
        <v>0</v>
      </c>
      <c r="C475">
        <f>'Main - Statewide'!C478</f>
        <v>0</v>
      </c>
      <c r="D475" t="str">
        <f>'Main - Statewide'!D478</f>
        <v/>
      </c>
      <c r="E475">
        <f>'Main - Statewide'!E478</f>
        <v>0</v>
      </c>
      <c r="F475">
        <f>'Main - Statewide'!F478</f>
        <v>0</v>
      </c>
      <c r="G475">
        <f>'Main - Statewide'!G478</f>
        <v>0</v>
      </c>
      <c r="H475" s="66">
        <f>IFERROR(ROUND('Main - Statewide'!H478,2),"")</f>
        <v>0</v>
      </c>
      <c r="I475">
        <f>'Main - Statewide'!I478</f>
        <v>0</v>
      </c>
      <c r="J475">
        <f>'Main - Statewide'!J478</f>
        <v>0</v>
      </c>
      <c r="K475" t="str">
        <f>'Main - Statewide'!K478</f>
        <v/>
      </c>
      <c r="L475" t="str">
        <f>'Main - Statewide'!L478</f>
        <v/>
      </c>
      <c r="M475" t="str">
        <f>'Main - Statewide'!M478</f>
        <v/>
      </c>
      <c r="N475" t="str">
        <f>'Main - Statewide'!N478</f>
        <v/>
      </c>
      <c r="O475" t="str">
        <f>'Main - Statewide'!O478</f>
        <v/>
      </c>
      <c r="P475" t="str">
        <f>'Main - Statewide'!P478</f>
        <v/>
      </c>
      <c r="Q475" t="str">
        <f>'Main - Statewide'!Q478</f>
        <v/>
      </c>
      <c r="R475" t="str">
        <f>'Main - Statewide'!R478</f>
        <v/>
      </c>
    </row>
    <row r="476" spans="1:18" x14ac:dyDescent="0.25">
      <c r="A476" t="str">
        <f>'Main - Statewide'!A479</f>
        <v>54</v>
      </c>
      <c r="B476">
        <f>'Main - Statewide'!B479</f>
        <v>1</v>
      </c>
      <c r="C476" t="str">
        <f>'Main - Statewide'!C479</f>
        <v>0000</v>
      </c>
      <c r="D476" t="str">
        <f>'Main - Statewide'!D479</f>
        <v>MONTGOMERY COUNTY</v>
      </c>
      <c r="E476">
        <f>'Main - Statewide'!E479</f>
        <v>0</v>
      </c>
      <c r="F476">
        <f>'Main - Statewide'!F479</f>
        <v>16260</v>
      </c>
      <c r="G476">
        <f>'Main - Statewide'!G479</f>
        <v>0.42861661746098695</v>
      </c>
      <c r="H476" s="66">
        <f>IFERROR(ROUND('Main - Statewide'!H479,2),"")</f>
        <v>93119.96</v>
      </c>
      <c r="I476">
        <f>'Main - Statewide'!I479</f>
        <v>0</v>
      </c>
      <c r="J476">
        <f>'Main - Statewide'!J479</f>
        <v>0</v>
      </c>
      <c r="K476">
        <f>'Main - Statewide'!K479</f>
        <v>55003.83</v>
      </c>
      <c r="L476">
        <f>'Main - Statewide'!L479</f>
        <v>0</v>
      </c>
      <c r="M476">
        <f>'Main - Statewide'!M479</f>
        <v>0</v>
      </c>
      <c r="N476">
        <f>'Main - Statewide'!N479</f>
        <v>0</v>
      </c>
      <c r="O476">
        <f>'Main - Statewide'!O479</f>
        <v>0</v>
      </c>
      <c r="P476">
        <f>'Main - Statewide'!P479</f>
        <v>0</v>
      </c>
      <c r="Q476">
        <f>'Main - Statewide'!Q479</f>
        <v>55003.83</v>
      </c>
      <c r="R476">
        <f>'Main - Statewide'!R479</f>
        <v>38116.130000000005</v>
      </c>
    </row>
    <row r="477" spans="1:18" x14ac:dyDescent="0.25">
      <c r="A477" t="str">
        <f>'Main - Statewide'!A480</f>
        <v>54</v>
      </c>
      <c r="B477">
        <f>'Main - Statewide'!B480</f>
        <v>3</v>
      </c>
      <c r="C477" t="str">
        <f>'Main - Statewide'!C480</f>
        <v>0790</v>
      </c>
      <c r="D477" t="str">
        <f>'Main - Statewide'!D480</f>
        <v>ALAMO CIVIL TOWN</v>
      </c>
      <c r="E477">
        <f>'Main - Statewide'!E480</f>
        <v>0</v>
      </c>
      <c r="F477">
        <f>'Main - Statewide'!F480</f>
        <v>66</v>
      </c>
      <c r="G477">
        <f>'Main - Statewide'!G480</f>
        <v>1.7397722479966259E-3</v>
      </c>
      <c r="H477" s="66">
        <f>IFERROR(ROUND('Main - Statewide'!H480,2),"")</f>
        <v>377.98</v>
      </c>
      <c r="I477">
        <f>'Main - Statewide'!I480</f>
        <v>0</v>
      </c>
      <c r="J477">
        <f>'Main - Statewide'!J480</f>
        <v>0</v>
      </c>
      <c r="K477">
        <f>'Main - Statewide'!K480</f>
        <v>223.26</v>
      </c>
      <c r="L477">
        <f>'Main - Statewide'!L480</f>
        <v>0</v>
      </c>
      <c r="M477">
        <f>'Main - Statewide'!M480</f>
        <v>0</v>
      </c>
      <c r="N477">
        <f>'Main - Statewide'!N480</f>
        <v>0</v>
      </c>
      <c r="O477">
        <f>'Main - Statewide'!O480</f>
        <v>0</v>
      </c>
      <c r="P477">
        <f>'Main - Statewide'!P480</f>
        <v>0</v>
      </c>
      <c r="Q477">
        <f>'Main - Statewide'!Q480</f>
        <v>223.26</v>
      </c>
      <c r="R477">
        <f>'Main - Statewide'!R480</f>
        <v>154.72000000000003</v>
      </c>
    </row>
    <row r="478" spans="1:18" x14ac:dyDescent="0.25">
      <c r="A478" t="str">
        <f>'Main - Statewide'!A481</f>
        <v>54</v>
      </c>
      <c r="B478">
        <f>'Main - Statewide'!B481</f>
        <v>3</v>
      </c>
      <c r="C478" t="str">
        <f>'Main - Statewide'!C481</f>
        <v>0311</v>
      </c>
      <c r="D478" t="str">
        <f>'Main - Statewide'!D481</f>
        <v>CRAWFORDSVILLE CIVIL CITY</v>
      </c>
      <c r="E478">
        <f>'Main - Statewide'!E481</f>
        <v>0</v>
      </c>
      <c r="F478">
        <f>'Main - Statewide'!F481</f>
        <v>16306</v>
      </c>
      <c r="G478">
        <f>'Main - Statewide'!G481</f>
        <v>0.42982918599746944</v>
      </c>
      <c r="H478" s="66">
        <f>IFERROR(ROUND('Main - Statewide'!H481,2),"")</f>
        <v>93383.39</v>
      </c>
      <c r="I478">
        <f>'Main - Statewide'!I481</f>
        <v>0</v>
      </c>
      <c r="J478">
        <f>'Main - Statewide'!J481</f>
        <v>0</v>
      </c>
      <c r="K478">
        <f>'Main - Statewide'!K481</f>
        <v>55159.44</v>
      </c>
      <c r="L478">
        <f>'Main - Statewide'!L481</f>
        <v>0</v>
      </c>
      <c r="M478">
        <f>'Main - Statewide'!M481</f>
        <v>0</v>
      </c>
      <c r="N478">
        <f>'Main - Statewide'!N481</f>
        <v>0</v>
      </c>
      <c r="O478">
        <f>'Main - Statewide'!O481</f>
        <v>0</v>
      </c>
      <c r="P478">
        <f>'Main - Statewide'!P481</f>
        <v>0</v>
      </c>
      <c r="Q478">
        <f>'Main - Statewide'!Q481</f>
        <v>55159.44</v>
      </c>
      <c r="R478">
        <f>'Main - Statewide'!R481</f>
        <v>38223.949999999997</v>
      </c>
    </row>
    <row r="479" spans="1:18" x14ac:dyDescent="0.25">
      <c r="A479" t="str">
        <f>'Main - Statewide'!A482</f>
        <v>54</v>
      </c>
      <c r="B479">
        <f>'Main - Statewide'!B482</f>
        <v>3</v>
      </c>
      <c r="C479" t="str">
        <f>'Main - Statewide'!C482</f>
        <v>0791</v>
      </c>
      <c r="D479" t="str">
        <f>'Main - Statewide'!D482</f>
        <v>DARLINGTON CIVIL TOWN</v>
      </c>
      <c r="E479">
        <f>'Main - Statewide'!E482</f>
        <v>0</v>
      </c>
      <c r="F479">
        <f>'Main - Statewide'!F482</f>
        <v>711</v>
      </c>
      <c r="G479">
        <f>'Main - Statewide'!G482</f>
        <v>1.8742091944327289E-2</v>
      </c>
      <c r="H479" s="66">
        <f>IFERROR(ROUND('Main - Statewide'!H482,2),"")</f>
        <v>4071.85</v>
      </c>
      <c r="I479">
        <f>'Main - Statewide'!I482</f>
        <v>0</v>
      </c>
      <c r="J479">
        <f>'Main - Statewide'!J482</f>
        <v>0</v>
      </c>
      <c r="K479">
        <f>'Main - Statewide'!K482</f>
        <v>2405.15</v>
      </c>
      <c r="L479">
        <f>'Main - Statewide'!L482</f>
        <v>0</v>
      </c>
      <c r="M479">
        <f>'Main - Statewide'!M482</f>
        <v>0</v>
      </c>
      <c r="N479">
        <f>'Main - Statewide'!N482</f>
        <v>0</v>
      </c>
      <c r="O479">
        <f>'Main - Statewide'!O482</f>
        <v>0</v>
      </c>
      <c r="P479">
        <f>'Main - Statewide'!P482</f>
        <v>0</v>
      </c>
      <c r="Q479">
        <f>'Main - Statewide'!Q482</f>
        <v>2405.15</v>
      </c>
      <c r="R479">
        <f>'Main - Statewide'!R482</f>
        <v>1666.6999999999998</v>
      </c>
    </row>
    <row r="480" spans="1:18" x14ac:dyDescent="0.25">
      <c r="A480" t="str">
        <f>'Main - Statewide'!A483</f>
        <v>54</v>
      </c>
      <c r="B480">
        <f>'Main - Statewide'!B483</f>
        <v>3</v>
      </c>
      <c r="C480" t="str">
        <f>'Main - Statewide'!C483</f>
        <v>0792</v>
      </c>
      <c r="D480" t="str">
        <f>'Main - Statewide'!D483</f>
        <v>LADOGA CIVIL TOWN</v>
      </c>
      <c r="E480">
        <f>'Main - Statewide'!E483</f>
        <v>0</v>
      </c>
      <c r="F480">
        <f>'Main - Statewide'!F483</f>
        <v>1081</v>
      </c>
      <c r="G480">
        <f>'Main - Statewide'!G483</f>
        <v>2.8495360607338677E-2</v>
      </c>
      <c r="H480" s="66">
        <f>IFERROR(ROUND('Main - Statewide'!H483,2),"")</f>
        <v>6190.82</v>
      </c>
      <c r="I480">
        <f>'Main - Statewide'!I483</f>
        <v>0</v>
      </c>
      <c r="J480">
        <f>'Main - Statewide'!J483</f>
        <v>0</v>
      </c>
      <c r="K480">
        <f>'Main - Statewide'!K483</f>
        <v>3656.77</v>
      </c>
      <c r="L480">
        <f>'Main - Statewide'!L483</f>
        <v>0</v>
      </c>
      <c r="M480">
        <f>'Main - Statewide'!M483</f>
        <v>0</v>
      </c>
      <c r="N480">
        <f>'Main - Statewide'!N483</f>
        <v>0</v>
      </c>
      <c r="O480">
        <f>'Main - Statewide'!O483</f>
        <v>0</v>
      </c>
      <c r="P480">
        <f>'Main - Statewide'!P483</f>
        <v>0</v>
      </c>
      <c r="Q480">
        <f>'Main - Statewide'!Q483</f>
        <v>3656.77</v>
      </c>
      <c r="R480">
        <f>'Main - Statewide'!R483</f>
        <v>2534.0499999999997</v>
      </c>
    </row>
    <row r="481" spans="1:18" x14ac:dyDescent="0.25">
      <c r="A481" t="str">
        <f>'Main - Statewide'!A484</f>
        <v>54</v>
      </c>
      <c r="B481">
        <f>'Main - Statewide'!B484</f>
        <v>3</v>
      </c>
      <c r="C481" t="str">
        <f>'Main - Statewide'!C484</f>
        <v>0793</v>
      </c>
      <c r="D481" t="str">
        <f>'Main - Statewide'!D484</f>
        <v>LINDEN CIVIL TOWN</v>
      </c>
      <c r="E481">
        <f>'Main - Statewide'!E484</f>
        <v>0</v>
      </c>
      <c r="F481">
        <f>'Main - Statewide'!F484</f>
        <v>711</v>
      </c>
      <c r="G481">
        <f>'Main - Statewide'!G484</f>
        <v>1.8742091944327289E-2</v>
      </c>
      <c r="H481" s="66">
        <f>IFERROR(ROUND('Main - Statewide'!H484,2),"")</f>
        <v>4071.85</v>
      </c>
      <c r="I481">
        <f>'Main - Statewide'!I484</f>
        <v>0</v>
      </c>
      <c r="J481">
        <f>'Main - Statewide'!J484</f>
        <v>0</v>
      </c>
      <c r="K481">
        <f>'Main - Statewide'!K484</f>
        <v>2405.15</v>
      </c>
      <c r="L481">
        <f>'Main - Statewide'!L484</f>
        <v>0</v>
      </c>
      <c r="M481">
        <f>'Main - Statewide'!M484</f>
        <v>0</v>
      </c>
      <c r="N481">
        <f>'Main - Statewide'!N484</f>
        <v>0</v>
      </c>
      <c r="O481">
        <f>'Main - Statewide'!O484</f>
        <v>0</v>
      </c>
      <c r="P481">
        <f>'Main - Statewide'!P484</f>
        <v>0</v>
      </c>
      <c r="Q481">
        <f>'Main - Statewide'!Q484</f>
        <v>2405.15</v>
      </c>
      <c r="R481">
        <f>'Main - Statewide'!R484</f>
        <v>1666.6999999999998</v>
      </c>
    </row>
    <row r="482" spans="1:18" x14ac:dyDescent="0.25">
      <c r="A482" t="str">
        <f>'Main - Statewide'!A485</f>
        <v>54</v>
      </c>
      <c r="B482">
        <f>'Main - Statewide'!B485</f>
        <v>3</v>
      </c>
      <c r="C482" t="str">
        <f>'Main - Statewide'!C485</f>
        <v>0794</v>
      </c>
      <c r="D482" t="str">
        <f>'Main - Statewide'!D485</f>
        <v>NEW MARKET CIVIL TOWN</v>
      </c>
      <c r="E482">
        <f>'Main - Statewide'!E485</f>
        <v>0</v>
      </c>
      <c r="F482">
        <f>'Main - Statewide'!F485</f>
        <v>559</v>
      </c>
      <c r="G482">
        <f>'Main - Statewide'!G485</f>
        <v>1.4735343736819907E-2</v>
      </c>
      <c r="H482" s="66">
        <f>IFERROR(ROUND('Main - Statewide'!H485,2),"")</f>
        <v>3201.36</v>
      </c>
      <c r="I482">
        <f>'Main - Statewide'!I485</f>
        <v>0</v>
      </c>
      <c r="J482">
        <f>'Main - Statewide'!J485</f>
        <v>0</v>
      </c>
      <c r="K482">
        <f>'Main - Statewide'!K485</f>
        <v>1890.97</v>
      </c>
      <c r="L482">
        <f>'Main - Statewide'!L485</f>
        <v>0</v>
      </c>
      <c r="M482">
        <f>'Main - Statewide'!M485</f>
        <v>0</v>
      </c>
      <c r="N482">
        <f>'Main - Statewide'!N485</f>
        <v>0</v>
      </c>
      <c r="O482">
        <f>'Main - Statewide'!O485</f>
        <v>0</v>
      </c>
      <c r="P482">
        <f>'Main - Statewide'!P485</f>
        <v>0</v>
      </c>
      <c r="Q482">
        <f>'Main - Statewide'!Q485</f>
        <v>1890.97</v>
      </c>
      <c r="R482">
        <f>'Main - Statewide'!R485</f>
        <v>1310.3900000000001</v>
      </c>
    </row>
    <row r="483" spans="1:18" x14ac:dyDescent="0.25">
      <c r="A483" t="str">
        <f>'Main - Statewide'!A486</f>
        <v>54</v>
      </c>
      <c r="B483">
        <f>'Main - Statewide'!B486</f>
        <v>3</v>
      </c>
      <c r="C483" t="str">
        <f>'Main - Statewide'!C486</f>
        <v>0959</v>
      </c>
      <c r="D483" t="str">
        <f>'Main - Statewide'!D486</f>
        <v>NEW RICHMOND CIVIL TOWN</v>
      </c>
      <c r="E483">
        <f>'Main - Statewide'!E486</f>
        <v>0</v>
      </c>
      <c r="F483">
        <f>'Main - Statewide'!F486</f>
        <v>309</v>
      </c>
      <c r="G483">
        <f>'Main - Statewide'!G486</f>
        <v>8.1452973428932946E-3</v>
      </c>
      <c r="H483" s="66">
        <f>IFERROR(ROUND('Main - Statewide'!H486,2),"")</f>
        <v>1769.62</v>
      </c>
      <c r="I483">
        <f>'Main - Statewide'!I486</f>
        <v>0</v>
      </c>
      <c r="J483">
        <f>'Main - Statewide'!J486</f>
        <v>0</v>
      </c>
      <c r="K483">
        <f>'Main - Statewide'!K486</f>
        <v>1045.28</v>
      </c>
      <c r="L483">
        <f>'Main - Statewide'!L486</f>
        <v>0</v>
      </c>
      <c r="M483">
        <f>'Main - Statewide'!M486</f>
        <v>0</v>
      </c>
      <c r="N483">
        <f>'Main - Statewide'!N486</f>
        <v>0</v>
      </c>
      <c r="O483">
        <f>'Main - Statewide'!O486</f>
        <v>0</v>
      </c>
      <c r="P483">
        <f>'Main - Statewide'!P486</f>
        <v>0</v>
      </c>
      <c r="Q483">
        <f>'Main - Statewide'!Q486</f>
        <v>1045.28</v>
      </c>
      <c r="R483">
        <f>'Main - Statewide'!R486</f>
        <v>724.33999999999992</v>
      </c>
    </row>
    <row r="484" spans="1:18" x14ac:dyDescent="0.25">
      <c r="A484" t="str">
        <f>'Main - Statewide'!A487</f>
        <v>54</v>
      </c>
      <c r="B484">
        <f>'Main - Statewide'!B487</f>
        <v>3</v>
      </c>
      <c r="C484" t="str">
        <f>'Main - Statewide'!C487</f>
        <v>0960</v>
      </c>
      <c r="D484" t="str">
        <f>'Main - Statewide'!D487</f>
        <v>NEW ROSS CIVIL TOWN</v>
      </c>
      <c r="E484">
        <f>'Main - Statewide'!E487</f>
        <v>0</v>
      </c>
      <c r="F484">
        <f>'Main - Statewide'!F487</f>
        <v>309</v>
      </c>
      <c r="G484">
        <f>'Main - Statewide'!G487</f>
        <v>8.1452973428932946E-3</v>
      </c>
      <c r="H484" s="66">
        <f>IFERROR(ROUND('Main - Statewide'!H487,2),"")</f>
        <v>1769.62</v>
      </c>
      <c r="I484">
        <f>'Main - Statewide'!I487</f>
        <v>0</v>
      </c>
      <c r="J484">
        <f>'Main - Statewide'!J487</f>
        <v>0</v>
      </c>
      <c r="K484">
        <f>'Main - Statewide'!K487</f>
        <v>1045.28</v>
      </c>
      <c r="L484">
        <f>'Main - Statewide'!L487</f>
        <v>0</v>
      </c>
      <c r="M484">
        <f>'Main - Statewide'!M487</f>
        <v>0</v>
      </c>
      <c r="N484">
        <f>'Main - Statewide'!N487</f>
        <v>0</v>
      </c>
      <c r="O484">
        <f>'Main - Statewide'!O487</f>
        <v>0</v>
      </c>
      <c r="P484">
        <f>'Main - Statewide'!P487</f>
        <v>0</v>
      </c>
      <c r="Q484">
        <f>'Main - Statewide'!Q487</f>
        <v>1045.28</v>
      </c>
      <c r="R484">
        <f>'Main - Statewide'!R487</f>
        <v>724.33999999999992</v>
      </c>
    </row>
    <row r="485" spans="1:18" x14ac:dyDescent="0.25">
      <c r="A485" t="str">
        <f>'Main - Statewide'!A488</f>
        <v>54</v>
      </c>
      <c r="B485">
        <f>'Main - Statewide'!B488</f>
        <v>3</v>
      </c>
      <c r="C485" t="str">
        <f>'Main - Statewide'!C488</f>
        <v>0795</v>
      </c>
      <c r="D485" t="str">
        <f>'Main - Statewide'!D488</f>
        <v>WAVELAND CIVIL TOWN</v>
      </c>
      <c r="E485">
        <f>'Main - Statewide'!E488</f>
        <v>0</v>
      </c>
      <c r="F485">
        <f>'Main - Statewide'!F488</f>
        <v>427</v>
      </c>
      <c r="G485">
        <f>'Main - Statewide'!G488</f>
        <v>1.1255799240826656E-2</v>
      </c>
      <c r="H485" s="66">
        <f>IFERROR(ROUND('Main - Statewide'!H488,2),"")</f>
        <v>2445.4</v>
      </c>
      <c r="I485">
        <f>'Main - Statewide'!I488</f>
        <v>0</v>
      </c>
      <c r="J485">
        <f>'Main - Statewide'!J488</f>
        <v>0</v>
      </c>
      <c r="K485">
        <f>'Main - Statewide'!K488</f>
        <v>1444.44</v>
      </c>
      <c r="L485">
        <f>'Main - Statewide'!L488</f>
        <v>0</v>
      </c>
      <c r="M485">
        <f>'Main - Statewide'!M488</f>
        <v>0</v>
      </c>
      <c r="N485">
        <f>'Main - Statewide'!N488</f>
        <v>0</v>
      </c>
      <c r="O485">
        <f>'Main - Statewide'!O488</f>
        <v>0</v>
      </c>
      <c r="P485">
        <f>'Main - Statewide'!P488</f>
        <v>0</v>
      </c>
      <c r="Q485">
        <f>'Main - Statewide'!Q488</f>
        <v>1444.44</v>
      </c>
      <c r="R485">
        <f>'Main - Statewide'!R488</f>
        <v>1000.96</v>
      </c>
    </row>
    <row r="486" spans="1:18" x14ac:dyDescent="0.25">
      <c r="A486" t="str">
        <f>'Main - Statewide'!A489</f>
        <v>54</v>
      </c>
      <c r="B486">
        <f>'Main - Statewide'!B489</f>
        <v>3</v>
      </c>
      <c r="C486" t="str">
        <f>'Main - Statewide'!C489</f>
        <v>0796</v>
      </c>
      <c r="D486" t="str">
        <f>'Main - Statewide'!D489</f>
        <v>WAYNETOWN CIVIL TOWN</v>
      </c>
      <c r="E486">
        <f>'Main - Statewide'!E489</f>
        <v>0</v>
      </c>
      <c r="F486">
        <f>'Main - Statewide'!F489</f>
        <v>960</v>
      </c>
      <c r="G486">
        <f>'Main - Statewide'!G489</f>
        <v>2.5305778152678194E-2</v>
      </c>
      <c r="H486" s="66">
        <f>IFERROR(ROUND('Main - Statewide'!H489,2),"")</f>
        <v>5497.86</v>
      </c>
      <c r="I486">
        <f>'Main - Statewide'!I489</f>
        <v>0</v>
      </c>
      <c r="J486">
        <f>'Main - Statewide'!J489</f>
        <v>0</v>
      </c>
      <c r="K486">
        <f>'Main - Statewide'!K489</f>
        <v>3247.46</v>
      </c>
      <c r="L486">
        <f>'Main - Statewide'!L489</f>
        <v>0</v>
      </c>
      <c r="M486">
        <f>'Main - Statewide'!M489</f>
        <v>0</v>
      </c>
      <c r="N486">
        <f>'Main - Statewide'!N489</f>
        <v>0</v>
      </c>
      <c r="O486">
        <f>'Main - Statewide'!O489</f>
        <v>0</v>
      </c>
      <c r="P486">
        <f>'Main - Statewide'!P489</f>
        <v>0</v>
      </c>
      <c r="Q486">
        <f>'Main - Statewide'!Q489</f>
        <v>3247.46</v>
      </c>
      <c r="R486">
        <f>'Main - Statewide'!R489</f>
        <v>2250.3999999999996</v>
      </c>
    </row>
    <row r="487" spans="1:18" x14ac:dyDescent="0.25">
      <c r="A487" t="str">
        <f>'Main - Statewide'!A490</f>
        <v>54</v>
      </c>
      <c r="B487">
        <f>'Main - Statewide'!B490</f>
        <v>3</v>
      </c>
      <c r="C487" t="str">
        <f>'Main - Statewide'!C490</f>
        <v>0797</v>
      </c>
      <c r="D487" t="str">
        <f>'Main - Statewide'!D490</f>
        <v>WINGATE CIVIL TOWN</v>
      </c>
      <c r="E487">
        <f>'Main - Statewide'!E490</f>
        <v>0</v>
      </c>
      <c r="F487">
        <f>'Main - Statewide'!F490</f>
        <v>237</v>
      </c>
      <c r="G487">
        <f>'Main - Statewide'!G490</f>
        <v>6.2473639814424296E-3</v>
      </c>
      <c r="H487" s="66">
        <f>IFERROR(ROUND('Main - Statewide'!H490,2),"")</f>
        <v>1357.28</v>
      </c>
      <c r="I487">
        <f>'Main - Statewide'!I490</f>
        <v>0</v>
      </c>
      <c r="J487">
        <f>'Main - Statewide'!J490</f>
        <v>0</v>
      </c>
      <c r="K487">
        <f>'Main - Statewide'!K490</f>
        <v>801.72</v>
      </c>
      <c r="L487">
        <f>'Main - Statewide'!L490</f>
        <v>0</v>
      </c>
      <c r="M487">
        <f>'Main - Statewide'!M490</f>
        <v>0</v>
      </c>
      <c r="N487">
        <f>'Main - Statewide'!N490</f>
        <v>0</v>
      </c>
      <c r="O487">
        <f>'Main - Statewide'!O490</f>
        <v>0</v>
      </c>
      <c r="P487">
        <f>'Main - Statewide'!P490</f>
        <v>0</v>
      </c>
      <c r="Q487">
        <f>'Main - Statewide'!Q490</f>
        <v>801.72</v>
      </c>
      <c r="R487">
        <f>'Main - Statewide'!R490</f>
        <v>555.55999999999995</v>
      </c>
    </row>
    <row r="488" spans="1:18" x14ac:dyDescent="0.25">
      <c r="A488">
        <f>'Main - Statewide'!A491</f>
        <v>0</v>
      </c>
      <c r="B488">
        <f>'Main - Statewide'!B491</f>
        <v>0</v>
      </c>
      <c r="C488">
        <f>'Main - Statewide'!C491</f>
        <v>0</v>
      </c>
      <c r="D488" t="str">
        <f>'Main - Statewide'!D491</f>
        <v>COUNTY DISTRIBUTION AMOUNT</v>
      </c>
      <c r="E488">
        <f>'Main - Statewide'!E491</f>
        <v>0</v>
      </c>
      <c r="F488">
        <f>'Main - Statewide'!F491</f>
        <v>37936</v>
      </c>
      <c r="G488">
        <f>'Main - Statewide'!G491</f>
        <v>1</v>
      </c>
      <c r="H488" s="66">
        <f>IFERROR(ROUND('Main - Statewide'!H491,2),"")</f>
        <v>217256.99</v>
      </c>
      <c r="I488">
        <f>'Main - Statewide'!I491</f>
        <v>0</v>
      </c>
      <c r="J488">
        <f>'Main - Statewide'!J491</f>
        <v>0</v>
      </c>
      <c r="K488">
        <f>'Main - Statewide'!K491</f>
        <v>128328.74</v>
      </c>
      <c r="L488">
        <f>'Main - Statewide'!L491</f>
        <v>0</v>
      </c>
      <c r="M488">
        <f>'Main - Statewide'!M491</f>
        <v>0</v>
      </c>
      <c r="N488">
        <f>'Main - Statewide'!N491</f>
        <v>0</v>
      </c>
      <c r="O488">
        <f>'Main - Statewide'!O491</f>
        <v>0</v>
      </c>
      <c r="P488">
        <f>'Main - Statewide'!P491</f>
        <v>0</v>
      </c>
      <c r="Q488">
        <f>'Main - Statewide'!Q491</f>
        <v>128328.74</v>
      </c>
      <c r="R488">
        <f>'Main - Statewide'!R491</f>
        <v>88928.249999999985</v>
      </c>
    </row>
    <row r="489" spans="1:18" x14ac:dyDescent="0.25">
      <c r="A489" t="str">
        <f>'Main - Statewide'!A492</f>
        <v/>
      </c>
      <c r="B489">
        <f>'Main - Statewide'!B492</f>
        <v>0</v>
      </c>
      <c r="C489">
        <f>'Main - Statewide'!C492</f>
        <v>0</v>
      </c>
      <c r="D489" t="str">
        <f>'Main - Statewide'!D492</f>
        <v/>
      </c>
      <c r="E489">
        <f>'Main - Statewide'!E492</f>
        <v>0</v>
      </c>
      <c r="F489">
        <f>'Main - Statewide'!F492</f>
        <v>0</v>
      </c>
      <c r="G489">
        <f>'Main - Statewide'!G492</f>
        <v>0</v>
      </c>
      <c r="H489" s="66">
        <f>IFERROR(ROUND('Main - Statewide'!H492,2),"")</f>
        <v>0</v>
      </c>
      <c r="I489">
        <f>'Main - Statewide'!I492</f>
        <v>0</v>
      </c>
      <c r="J489">
        <f>'Main - Statewide'!J492</f>
        <v>0</v>
      </c>
      <c r="K489" t="str">
        <f>'Main - Statewide'!K492</f>
        <v/>
      </c>
      <c r="L489" t="str">
        <f>'Main - Statewide'!L492</f>
        <v/>
      </c>
      <c r="M489" t="str">
        <f>'Main - Statewide'!M492</f>
        <v/>
      </c>
      <c r="N489" t="str">
        <f>'Main - Statewide'!N492</f>
        <v/>
      </c>
      <c r="O489" t="str">
        <f>'Main - Statewide'!O492</f>
        <v/>
      </c>
      <c r="P489" t="str">
        <f>'Main - Statewide'!P492</f>
        <v/>
      </c>
      <c r="Q489" t="str">
        <f>'Main - Statewide'!Q492</f>
        <v/>
      </c>
      <c r="R489" t="str">
        <f>'Main - Statewide'!R492</f>
        <v/>
      </c>
    </row>
    <row r="490" spans="1:18" x14ac:dyDescent="0.25">
      <c r="A490" t="str">
        <f>'Main - Statewide'!A493</f>
        <v>55</v>
      </c>
      <c r="B490">
        <f>'Main - Statewide'!B493</f>
        <v>1</v>
      </c>
      <c r="C490" t="str">
        <f>'Main - Statewide'!C493</f>
        <v>0000</v>
      </c>
      <c r="D490" t="str">
        <f>'Main - Statewide'!D493</f>
        <v>MORGAN COUNTY</v>
      </c>
      <c r="E490">
        <f>'Main - Statewide'!E493</f>
        <v>0</v>
      </c>
      <c r="F490">
        <f>'Main - Statewide'!F493</f>
        <v>44618</v>
      </c>
      <c r="G490">
        <f>'Main - Statewide'!G493</f>
        <v>0.62159375870716072</v>
      </c>
      <c r="H490" s="66">
        <f>IFERROR(ROUND('Main - Statewide'!H493,2),"")</f>
        <v>255524.37</v>
      </c>
      <c r="I490">
        <f>'Main - Statewide'!I493</f>
        <v>0</v>
      </c>
      <c r="J490">
        <f>'Main - Statewide'!J493</f>
        <v>0</v>
      </c>
      <c r="K490">
        <f>'Main - Statewide'!K493</f>
        <v>150932.4</v>
      </c>
      <c r="L490">
        <f>'Main - Statewide'!L493</f>
        <v>0</v>
      </c>
      <c r="M490">
        <f>'Main - Statewide'!M493</f>
        <v>0</v>
      </c>
      <c r="N490">
        <f>'Main - Statewide'!N493</f>
        <v>0</v>
      </c>
      <c r="O490">
        <f>'Main - Statewide'!O493</f>
        <v>0</v>
      </c>
      <c r="P490">
        <f>'Main - Statewide'!P493</f>
        <v>0</v>
      </c>
      <c r="Q490">
        <f>'Main - Statewide'!Q493</f>
        <v>150932.4</v>
      </c>
      <c r="R490">
        <f>'Main - Statewide'!R493</f>
        <v>104591.97</v>
      </c>
    </row>
    <row r="491" spans="1:18" x14ac:dyDescent="0.25">
      <c r="A491" t="str">
        <f>'Main - Statewide'!A494</f>
        <v>55</v>
      </c>
      <c r="B491">
        <f>'Main - Statewide'!B494</f>
        <v>3</v>
      </c>
      <c r="C491" t="str">
        <f>'Main - Statewide'!C494</f>
        <v>0798</v>
      </c>
      <c r="D491" t="str">
        <f>'Main - Statewide'!D494</f>
        <v>BETHANY CIVIL TOWN</v>
      </c>
      <c r="E491">
        <f>'Main - Statewide'!E494</f>
        <v>0</v>
      </c>
      <c r="F491">
        <f>'Main - Statewide'!F494</f>
        <v>95</v>
      </c>
      <c r="G491">
        <f>'Main - Statewide'!G494</f>
        <v>1.3234884368904987E-3</v>
      </c>
      <c r="H491" s="66">
        <f>IFERROR(ROUND('Main - Statewide'!H494,2),"")</f>
        <v>544.05999999999995</v>
      </c>
      <c r="I491">
        <f>'Main - Statewide'!I494</f>
        <v>0</v>
      </c>
      <c r="J491">
        <f>'Main - Statewide'!J494</f>
        <v>0</v>
      </c>
      <c r="K491">
        <f>'Main - Statewide'!K494</f>
        <v>321.36</v>
      </c>
      <c r="L491">
        <f>'Main - Statewide'!L494</f>
        <v>0</v>
      </c>
      <c r="M491">
        <f>'Main - Statewide'!M494</f>
        <v>0</v>
      </c>
      <c r="N491">
        <f>'Main - Statewide'!N494</f>
        <v>0</v>
      </c>
      <c r="O491">
        <f>'Main - Statewide'!O494</f>
        <v>0</v>
      </c>
      <c r="P491">
        <f>'Main - Statewide'!P494</f>
        <v>0</v>
      </c>
      <c r="Q491">
        <f>'Main - Statewide'!Q494</f>
        <v>321.36</v>
      </c>
      <c r="R491">
        <f>'Main - Statewide'!R494</f>
        <v>222.69999999999993</v>
      </c>
    </row>
    <row r="492" spans="1:18" x14ac:dyDescent="0.25">
      <c r="A492" t="str">
        <f>'Main - Statewide'!A495</f>
        <v>55</v>
      </c>
      <c r="B492">
        <f>'Main - Statewide'!B495</f>
        <v>3</v>
      </c>
      <c r="C492" t="str">
        <f>'Main - Statewide'!C495</f>
        <v>0799</v>
      </c>
      <c r="D492" t="str">
        <f>'Main - Statewide'!D495</f>
        <v>BROOKLYN CIVIL TOWN</v>
      </c>
      <c r="E492">
        <f>'Main - Statewide'!E495</f>
        <v>0</v>
      </c>
      <c r="F492">
        <f>'Main - Statewide'!F495</f>
        <v>2511</v>
      </c>
      <c r="G492">
        <f>'Main - Statewide'!G495</f>
        <v>3.4981889105600447E-2</v>
      </c>
      <c r="H492" s="66">
        <f>IFERROR(ROUND('Main - Statewide'!H495,2),"")</f>
        <v>14380.33</v>
      </c>
      <c r="I492">
        <f>'Main - Statewide'!I495</f>
        <v>0</v>
      </c>
      <c r="J492">
        <f>'Main - Statewide'!J495</f>
        <v>0</v>
      </c>
      <c r="K492">
        <f>'Main - Statewide'!K495</f>
        <v>8494.1299999999992</v>
      </c>
      <c r="L492">
        <f>'Main - Statewide'!L495</f>
        <v>0</v>
      </c>
      <c r="M492">
        <f>'Main - Statewide'!M495</f>
        <v>0</v>
      </c>
      <c r="N492">
        <f>'Main - Statewide'!N495</f>
        <v>0</v>
      </c>
      <c r="O492">
        <f>'Main - Statewide'!O495</f>
        <v>0</v>
      </c>
      <c r="P492">
        <f>'Main - Statewide'!P495</f>
        <v>0</v>
      </c>
      <c r="Q492">
        <f>'Main - Statewide'!Q495</f>
        <v>8494.1299999999992</v>
      </c>
      <c r="R492">
        <f>'Main - Statewide'!R495</f>
        <v>5886.2000000000007</v>
      </c>
    </row>
    <row r="493" spans="1:18" x14ac:dyDescent="0.25">
      <c r="A493" t="str">
        <f>'Main - Statewide'!A496</f>
        <v>55</v>
      </c>
      <c r="B493">
        <f>'Main - Statewide'!B496</f>
        <v>3</v>
      </c>
      <c r="C493" t="str">
        <f>'Main - Statewide'!C496</f>
        <v>0403</v>
      </c>
      <c r="D493" t="str">
        <f>'Main - Statewide'!D496</f>
        <v>MARTINSVILLE CIVIL CITY</v>
      </c>
      <c r="E493">
        <f>'Main - Statewide'!E496</f>
        <v>0</v>
      </c>
      <c r="F493">
        <f>'Main - Statewide'!F496</f>
        <v>11932</v>
      </c>
      <c r="G493">
        <f>'Main - Statewide'!G496</f>
        <v>0.16623014767344665</v>
      </c>
      <c r="H493" s="66">
        <f>IFERROR(ROUND('Main - Statewide'!H496,2),"")</f>
        <v>68333.78</v>
      </c>
      <c r="I493">
        <f>'Main - Statewide'!I496</f>
        <v>0</v>
      </c>
      <c r="J493">
        <f>'Main - Statewide'!J496</f>
        <v>0</v>
      </c>
      <c r="K493">
        <f>'Main - Statewide'!K496</f>
        <v>40363.199999999997</v>
      </c>
      <c r="L493">
        <f>'Main - Statewide'!L496</f>
        <v>0</v>
      </c>
      <c r="M493">
        <f>'Main - Statewide'!M496</f>
        <v>0</v>
      </c>
      <c r="N493">
        <f>'Main - Statewide'!N496</f>
        <v>0</v>
      </c>
      <c r="O493">
        <f>'Main - Statewide'!O496</f>
        <v>0</v>
      </c>
      <c r="P493">
        <f>'Main - Statewide'!P496</f>
        <v>0</v>
      </c>
      <c r="Q493">
        <f>'Main - Statewide'!Q496</f>
        <v>40363.199999999997</v>
      </c>
      <c r="R493">
        <f>'Main - Statewide'!R496</f>
        <v>27970.58</v>
      </c>
    </row>
    <row r="494" spans="1:18" x14ac:dyDescent="0.25">
      <c r="A494" t="str">
        <f>'Main - Statewide'!A497</f>
        <v>55</v>
      </c>
      <c r="B494">
        <f>'Main - Statewide'!B497</f>
        <v>3</v>
      </c>
      <c r="C494" t="str">
        <f>'Main - Statewide'!C497</f>
        <v>0970</v>
      </c>
      <c r="D494" t="str">
        <f>'Main - Statewide'!D497</f>
        <v>MONROVIA CIVIL TOWN</v>
      </c>
      <c r="E494">
        <f>'Main - Statewide'!E497</f>
        <v>0</v>
      </c>
      <c r="F494">
        <f>'Main - Statewide'!F497</f>
        <v>1643</v>
      </c>
      <c r="G494">
        <f>'Main - Statewide'!G497</f>
        <v>2.2889384229590415E-2</v>
      </c>
      <c r="H494" s="66">
        <f>IFERROR(ROUND('Main - Statewide'!H497,2),"")</f>
        <v>9409.35</v>
      </c>
      <c r="I494">
        <f>'Main - Statewide'!I497</f>
        <v>0</v>
      </c>
      <c r="J494">
        <f>'Main - Statewide'!J497</f>
        <v>0</v>
      </c>
      <c r="K494">
        <f>'Main - Statewide'!K497</f>
        <v>5557.89</v>
      </c>
      <c r="L494">
        <f>'Main - Statewide'!L497</f>
        <v>0</v>
      </c>
      <c r="M494">
        <f>'Main - Statewide'!M497</f>
        <v>0</v>
      </c>
      <c r="N494">
        <f>'Main - Statewide'!N497</f>
        <v>0</v>
      </c>
      <c r="O494">
        <f>'Main - Statewide'!O497</f>
        <v>0</v>
      </c>
      <c r="P494">
        <f>'Main - Statewide'!P497</f>
        <v>0</v>
      </c>
      <c r="Q494">
        <f>'Main - Statewide'!Q497</f>
        <v>5557.89</v>
      </c>
      <c r="R494">
        <f>'Main - Statewide'!R497</f>
        <v>3851.46</v>
      </c>
    </row>
    <row r="495" spans="1:18" x14ac:dyDescent="0.25">
      <c r="A495" t="str">
        <f>'Main - Statewide'!A498</f>
        <v>55</v>
      </c>
      <c r="B495">
        <f>'Main - Statewide'!B498</f>
        <v>3</v>
      </c>
      <c r="C495" t="str">
        <f>'Main - Statewide'!C498</f>
        <v>0509</v>
      </c>
      <c r="D495" t="str">
        <f>'Main - Statewide'!D498</f>
        <v>MOORESVILLE CIVIL TOWN</v>
      </c>
      <c r="E495">
        <f>'Main - Statewide'!E498</f>
        <v>0</v>
      </c>
      <c r="F495">
        <f>'Main - Statewide'!F498</f>
        <v>9411</v>
      </c>
      <c r="G495">
        <f>'Main - Statewide'!G498</f>
        <v>0.13110894399554193</v>
      </c>
      <c r="H495" s="66">
        <f>IFERROR(ROUND('Main - Statewide'!H498,2),"")</f>
        <v>53896.18</v>
      </c>
      <c r="I495">
        <f>'Main - Statewide'!I498</f>
        <v>0</v>
      </c>
      <c r="J495">
        <f>'Main - Statewide'!J498</f>
        <v>0</v>
      </c>
      <c r="K495">
        <f>'Main - Statewide'!K498</f>
        <v>31835.24</v>
      </c>
      <c r="L495">
        <f>'Main - Statewide'!L498</f>
        <v>0</v>
      </c>
      <c r="M495">
        <f>'Main - Statewide'!M498</f>
        <v>0</v>
      </c>
      <c r="N495">
        <f>'Main - Statewide'!N498</f>
        <v>0</v>
      </c>
      <c r="O495">
        <f>'Main - Statewide'!O498</f>
        <v>0</v>
      </c>
      <c r="P495">
        <f>'Main - Statewide'!P498</f>
        <v>0</v>
      </c>
      <c r="Q495">
        <f>'Main - Statewide'!Q498</f>
        <v>31835.24</v>
      </c>
      <c r="R495">
        <f>'Main - Statewide'!R498</f>
        <v>22060.94</v>
      </c>
    </row>
    <row r="496" spans="1:18" x14ac:dyDescent="0.25">
      <c r="A496" t="str">
        <f>'Main - Statewide'!A499</f>
        <v>55</v>
      </c>
      <c r="B496">
        <f>'Main - Statewide'!B499</f>
        <v>3</v>
      </c>
      <c r="C496" t="str">
        <f>'Main - Statewide'!C499</f>
        <v>0800</v>
      </c>
      <c r="D496" t="str">
        <f>'Main - Statewide'!D499</f>
        <v>MORGANTOWN CIVIL TOWN</v>
      </c>
      <c r="E496">
        <f>'Main - Statewide'!E499</f>
        <v>0</v>
      </c>
      <c r="F496">
        <f>'Main - Statewide'!F499</f>
        <v>1014</v>
      </c>
      <c r="G496">
        <f>'Main - Statewide'!G499</f>
        <v>1.412649763165227E-2</v>
      </c>
      <c r="H496" s="66">
        <f>IFERROR(ROUND('Main - Statewide'!H499,2),"")</f>
        <v>5807.11</v>
      </c>
      <c r="I496">
        <f>'Main - Statewide'!I499</f>
        <v>0</v>
      </c>
      <c r="J496">
        <f>'Main - Statewide'!J499</f>
        <v>0</v>
      </c>
      <c r="K496">
        <f>'Main - Statewide'!K499</f>
        <v>3430.13</v>
      </c>
      <c r="L496">
        <f>'Main - Statewide'!L499</f>
        <v>0</v>
      </c>
      <c r="M496">
        <f>'Main - Statewide'!M499</f>
        <v>0</v>
      </c>
      <c r="N496">
        <f>'Main - Statewide'!N499</f>
        <v>0</v>
      </c>
      <c r="O496">
        <f>'Main - Statewide'!O499</f>
        <v>0</v>
      </c>
      <c r="P496">
        <f>'Main - Statewide'!P499</f>
        <v>0</v>
      </c>
      <c r="Q496">
        <f>'Main - Statewide'!Q499</f>
        <v>3430.13</v>
      </c>
      <c r="R496">
        <f>'Main - Statewide'!R499</f>
        <v>2376.9799999999996</v>
      </c>
    </row>
    <row r="497" spans="1:18" x14ac:dyDescent="0.25">
      <c r="A497" t="str">
        <f>'Main - Statewide'!A500</f>
        <v>55</v>
      </c>
      <c r="B497">
        <f>'Main - Statewide'!B500</f>
        <v>3</v>
      </c>
      <c r="C497" t="str">
        <f>'Main - Statewide'!C500</f>
        <v>0801</v>
      </c>
      <c r="D497" t="str">
        <f>'Main - Statewide'!D500</f>
        <v>PARAGON CIVIL TOWN</v>
      </c>
      <c r="E497">
        <f>'Main - Statewide'!E500</f>
        <v>0</v>
      </c>
      <c r="F497">
        <f>'Main - Statewide'!F500</f>
        <v>556</v>
      </c>
      <c r="G497">
        <f>'Main - Statewide'!G500</f>
        <v>7.7458902201170245E-3</v>
      </c>
      <c r="H497" s="66">
        <f>IFERROR(ROUND('Main - Statewide'!H500,2),"")</f>
        <v>3184.18</v>
      </c>
      <c r="I497">
        <f>'Main - Statewide'!I500</f>
        <v>0</v>
      </c>
      <c r="J497">
        <f>'Main - Statewide'!J500</f>
        <v>0</v>
      </c>
      <c r="K497">
        <f>'Main - Statewide'!K500</f>
        <v>1880.82</v>
      </c>
      <c r="L497">
        <f>'Main - Statewide'!L500</f>
        <v>0</v>
      </c>
      <c r="M497">
        <f>'Main - Statewide'!M500</f>
        <v>0</v>
      </c>
      <c r="N497">
        <f>'Main - Statewide'!N500</f>
        <v>0</v>
      </c>
      <c r="O497">
        <f>'Main - Statewide'!O500</f>
        <v>0</v>
      </c>
      <c r="P497">
        <f>'Main - Statewide'!P500</f>
        <v>0</v>
      </c>
      <c r="Q497">
        <f>'Main - Statewide'!Q500</f>
        <v>1880.82</v>
      </c>
      <c r="R497">
        <f>'Main - Statewide'!R500</f>
        <v>1303.3599999999999</v>
      </c>
    </row>
    <row r="498" spans="1:18" x14ac:dyDescent="0.25">
      <c r="A498">
        <f>'Main - Statewide'!A501</f>
        <v>0</v>
      </c>
      <c r="B498">
        <f>'Main - Statewide'!B501</f>
        <v>0</v>
      </c>
      <c r="C498">
        <f>'Main - Statewide'!C501</f>
        <v>0</v>
      </c>
      <c r="D498" t="str">
        <f>'Main - Statewide'!D501</f>
        <v>COUNTY DISTRIBUTION AMOUNT</v>
      </c>
      <c r="E498">
        <f>'Main - Statewide'!E501</f>
        <v>0</v>
      </c>
      <c r="F498">
        <f>'Main - Statewide'!F501</f>
        <v>71780</v>
      </c>
      <c r="G498">
        <f>'Main - Statewide'!G501</f>
        <v>1</v>
      </c>
      <c r="H498" s="66">
        <f>IFERROR(ROUND('Main - Statewide'!H501,2),"")</f>
        <v>411079.36</v>
      </c>
      <c r="I498">
        <f>'Main - Statewide'!I501</f>
        <v>0</v>
      </c>
      <c r="J498">
        <f>'Main - Statewide'!J501</f>
        <v>0</v>
      </c>
      <c r="K498">
        <f>'Main - Statewide'!K501</f>
        <v>242815.18</v>
      </c>
      <c r="L498">
        <f>'Main - Statewide'!L501</f>
        <v>0</v>
      </c>
      <c r="M498">
        <f>'Main - Statewide'!M501</f>
        <v>0</v>
      </c>
      <c r="N498">
        <f>'Main - Statewide'!N501</f>
        <v>0</v>
      </c>
      <c r="O498">
        <f>'Main - Statewide'!O501</f>
        <v>0</v>
      </c>
      <c r="P498">
        <f>'Main - Statewide'!P501</f>
        <v>0</v>
      </c>
      <c r="Q498">
        <f>'Main - Statewide'!Q501</f>
        <v>242815.18</v>
      </c>
      <c r="R498">
        <f>'Main - Statewide'!R501</f>
        <v>168264.18</v>
      </c>
    </row>
    <row r="499" spans="1:18" x14ac:dyDescent="0.25">
      <c r="A499" t="str">
        <f>'Main - Statewide'!A502</f>
        <v/>
      </c>
      <c r="B499">
        <f>'Main - Statewide'!B502</f>
        <v>0</v>
      </c>
      <c r="C499">
        <f>'Main - Statewide'!C502</f>
        <v>0</v>
      </c>
      <c r="D499" t="str">
        <f>'Main - Statewide'!D502</f>
        <v/>
      </c>
      <c r="E499">
        <f>'Main - Statewide'!E502</f>
        <v>0</v>
      </c>
      <c r="F499">
        <f>'Main - Statewide'!F502</f>
        <v>0</v>
      </c>
      <c r="G499">
        <f>'Main - Statewide'!G502</f>
        <v>0</v>
      </c>
      <c r="H499" s="66">
        <f>IFERROR(ROUND('Main - Statewide'!H502,2),"")</f>
        <v>0</v>
      </c>
      <c r="I499">
        <f>'Main - Statewide'!I502</f>
        <v>0</v>
      </c>
      <c r="J499">
        <f>'Main - Statewide'!J502</f>
        <v>0</v>
      </c>
      <c r="K499" t="str">
        <f>'Main - Statewide'!K502</f>
        <v/>
      </c>
      <c r="L499" t="str">
        <f>'Main - Statewide'!L502</f>
        <v/>
      </c>
      <c r="M499" t="str">
        <f>'Main - Statewide'!M502</f>
        <v/>
      </c>
      <c r="N499" t="str">
        <f>'Main - Statewide'!N502</f>
        <v/>
      </c>
      <c r="O499" t="str">
        <f>'Main - Statewide'!O502</f>
        <v/>
      </c>
      <c r="P499" t="str">
        <f>'Main - Statewide'!P502</f>
        <v/>
      </c>
      <c r="Q499" t="str">
        <f>'Main - Statewide'!Q502</f>
        <v/>
      </c>
      <c r="R499" t="str">
        <f>'Main - Statewide'!R502</f>
        <v/>
      </c>
    </row>
    <row r="500" spans="1:18" x14ac:dyDescent="0.25">
      <c r="A500" t="str">
        <f>'Main - Statewide'!A503</f>
        <v>56</v>
      </c>
      <c r="B500">
        <f>'Main - Statewide'!B503</f>
        <v>1</v>
      </c>
      <c r="C500" t="str">
        <f>'Main - Statewide'!C503</f>
        <v>0000</v>
      </c>
      <c r="D500" t="str">
        <f>'Main - Statewide'!D503</f>
        <v>NEWTON COUNTY</v>
      </c>
      <c r="E500">
        <f>'Main - Statewide'!E503</f>
        <v>0</v>
      </c>
      <c r="F500">
        <f>'Main - Statewide'!F503</f>
        <v>9072</v>
      </c>
      <c r="G500">
        <f>'Main - Statewide'!G503</f>
        <v>0.65596529284164862</v>
      </c>
      <c r="H500" s="66">
        <f>IFERROR(ROUND('Main - Statewide'!H503,2),"")</f>
        <v>51954.75</v>
      </c>
      <c r="I500">
        <f>'Main - Statewide'!I503</f>
        <v>0</v>
      </c>
      <c r="J500">
        <f>'Main - Statewide'!J503</f>
        <v>0</v>
      </c>
      <c r="K500">
        <f>'Main - Statewide'!K503</f>
        <v>30688.48</v>
      </c>
      <c r="L500">
        <f>'Main - Statewide'!L503</f>
        <v>0</v>
      </c>
      <c r="M500">
        <f>'Main - Statewide'!M503</f>
        <v>0</v>
      </c>
      <c r="N500">
        <f>'Main - Statewide'!N503</f>
        <v>0</v>
      </c>
      <c r="O500">
        <f>'Main - Statewide'!O503</f>
        <v>0</v>
      </c>
      <c r="P500">
        <f>'Main - Statewide'!P503</f>
        <v>0</v>
      </c>
      <c r="Q500">
        <f>'Main - Statewide'!Q503</f>
        <v>30688.48</v>
      </c>
      <c r="R500">
        <f>'Main - Statewide'!R503</f>
        <v>21266.27</v>
      </c>
    </row>
    <row r="501" spans="1:18" x14ac:dyDescent="0.25">
      <c r="A501" t="str">
        <f>'Main - Statewide'!A504</f>
        <v>56</v>
      </c>
      <c r="B501">
        <f>'Main - Statewide'!B504</f>
        <v>3</v>
      </c>
      <c r="C501" t="str">
        <f>'Main - Statewide'!C504</f>
        <v>0802</v>
      </c>
      <c r="D501" t="str">
        <f>'Main - Statewide'!D504</f>
        <v>BROOK CIVIL TOWN</v>
      </c>
      <c r="E501">
        <f>'Main - Statewide'!E504</f>
        <v>0</v>
      </c>
      <c r="F501">
        <f>'Main - Statewide'!F504</f>
        <v>939</v>
      </c>
      <c r="G501">
        <f>'Main - Statewide'!G504</f>
        <v>6.7895878524945774E-2</v>
      </c>
      <c r="H501" s="66">
        <f>IFERROR(ROUND('Main - Statewide'!H504,2),"")</f>
        <v>5377.59</v>
      </c>
      <c r="I501">
        <f>'Main - Statewide'!I504</f>
        <v>0</v>
      </c>
      <c r="J501">
        <f>'Main - Statewide'!J504</f>
        <v>0</v>
      </c>
      <c r="K501">
        <f>'Main - Statewide'!K504</f>
        <v>3176.42</v>
      </c>
      <c r="L501">
        <f>'Main - Statewide'!L504</f>
        <v>0</v>
      </c>
      <c r="M501">
        <f>'Main - Statewide'!M504</f>
        <v>0</v>
      </c>
      <c r="N501">
        <f>'Main - Statewide'!N504</f>
        <v>0</v>
      </c>
      <c r="O501">
        <f>'Main - Statewide'!O504</f>
        <v>0</v>
      </c>
      <c r="P501">
        <f>'Main - Statewide'!P504</f>
        <v>0</v>
      </c>
      <c r="Q501">
        <f>'Main - Statewide'!Q504</f>
        <v>3176.42</v>
      </c>
      <c r="R501">
        <f>'Main - Statewide'!R504</f>
        <v>2201.17</v>
      </c>
    </row>
    <row r="502" spans="1:18" x14ac:dyDescent="0.25">
      <c r="A502" t="str">
        <f>'Main - Statewide'!A505</f>
        <v>56</v>
      </c>
      <c r="B502">
        <f>'Main - Statewide'!B505</f>
        <v>3</v>
      </c>
      <c r="C502" t="str">
        <f>'Main - Statewide'!C505</f>
        <v>0803</v>
      </c>
      <c r="D502" t="str">
        <f>'Main - Statewide'!D505</f>
        <v>GOODLAND CIVIL TOWN</v>
      </c>
      <c r="E502">
        <f>'Main - Statewide'!E505</f>
        <v>0</v>
      </c>
      <c r="F502">
        <f>'Main - Statewide'!F505</f>
        <v>980</v>
      </c>
      <c r="G502">
        <f>'Main - Statewide'!G505</f>
        <v>7.0860448300795367E-2</v>
      </c>
      <c r="H502" s="66">
        <f>IFERROR(ROUND('Main - Statewide'!H505,2),"")</f>
        <v>5612.4</v>
      </c>
      <c r="I502">
        <f>'Main - Statewide'!I505</f>
        <v>0</v>
      </c>
      <c r="J502">
        <f>'Main - Statewide'!J505</f>
        <v>0</v>
      </c>
      <c r="K502">
        <f>'Main - Statewide'!K505</f>
        <v>3315.11</v>
      </c>
      <c r="L502">
        <f>'Main - Statewide'!L505</f>
        <v>0</v>
      </c>
      <c r="M502">
        <f>'Main - Statewide'!M505</f>
        <v>0</v>
      </c>
      <c r="N502">
        <f>'Main - Statewide'!N505</f>
        <v>0</v>
      </c>
      <c r="O502">
        <f>'Main - Statewide'!O505</f>
        <v>0</v>
      </c>
      <c r="P502">
        <f>'Main - Statewide'!P505</f>
        <v>0</v>
      </c>
      <c r="Q502">
        <f>'Main - Statewide'!Q505</f>
        <v>3315.11</v>
      </c>
      <c r="R502">
        <f>'Main - Statewide'!R505</f>
        <v>2297.2899999999995</v>
      </c>
    </row>
    <row r="503" spans="1:18" x14ac:dyDescent="0.25">
      <c r="A503" t="str">
        <f>'Main - Statewide'!A506</f>
        <v>56</v>
      </c>
      <c r="B503">
        <f>'Main - Statewide'!B506</f>
        <v>3</v>
      </c>
      <c r="C503" t="str">
        <f>'Main - Statewide'!C506</f>
        <v>0804</v>
      </c>
      <c r="D503" t="str">
        <f>'Main - Statewide'!D506</f>
        <v>KENTLAND CIVIL TOWN</v>
      </c>
      <c r="E503">
        <f>'Main - Statewide'!E506</f>
        <v>0</v>
      </c>
      <c r="F503">
        <f>'Main - Statewide'!F506</f>
        <v>1641</v>
      </c>
      <c r="G503">
        <f>'Main - Statewide'!G506</f>
        <v>0.11865509761388286</v>
      </c>
      <c r="H503" s="66">
        <f>IFERROR(ROUND('Main - Statewide'!H506,2),"")</f>
        <v>9397.9</v>
      </c>
      <c r="I503">
        <f>'Main - Statewide'!I506</f>
        <v>0</v>
      </c>
      <c r="J503">
        <f>'Main - Statewide'!J506</f>
        <v>0</v>
      </c>
      <c r="K503">
        <f>'Main - Statewide'!K506</f>
        <v>5551.12</v>
      </c>
      <c r="L503">
        <f>'Main - Statewide'!L506</f>
        <v>0</v>
      </c>
      <c r="M503">
        <f>'Main - Statewide'!M506</f>
        <v>0</v>
      </c>
      <c r="N503">
        <f>'Main - Statewide'!N506</f>
        <v>0</v>
      </c>
      <c r="O503">
        <f>'Main - Statewide'!O506</f>
        <v>0</v>
      </c>
      <c r="P503">
        <f>'Main - Statewide'!P506</f>
        <v>0</v>
      </c>
      <c r="Q503">
        <f>'Main - Statewide'!Q506</f>
        <v>5551.12</v>
      </c>
      <c r="R503">
        <f>'Main - Statewide'!R506</f>
        <v>3846.7799999999997</v>
      </c>
    </row>
    <row r="504" spans="1:18" x14ac:dyDescent="0.25">
      <c r="A504" t="str">
        <f>'Main - Statewide'!A507</f>
        <v>56</v>
      </c>
      <c r="B504">
        <f>'Main - Statewide'!B507</f>
        <v>3</v>
      </c>
      <c r="C504" t="str">
        <f>'Main - Statewide'!C507</f>
        <v>0805</v>
      </c>
      <c r="D504" t="str">
        <f>'Main - Statewide'!D507</f>
        <v>MOROCCO CIVIL TOWN</v>
      </c>
      <c r="E504">
        <f>'Main - Statewide'!E507</f>
        <v>0</v>
      </c>
      <c r="F504">
        <f>'Main - Statewide'!F507</f>
        <v>1081</v>
      </c>
      <c r="G504">
        <f>'Main - Statewide'!G507</f>
        <v>7.8163412870571228E-2</v>
      </c>
      <c r="H504" s="66">
        <f>IFERROR(ROUND('Main - Statewide'!H507,2),"")</f>
        <v>6190.82</v>
      </c>
      <c r="I504">
        <f>'Main - Statewide'!I507</f>
        <v>0</v>
      </c>
      <c r="J504">
        <f>'Main - Statewide'!J507</f>
        <v>0</v>
      </c>
      <c r="K504">
        <f>'Main - Statewide'!K507</f>
        <v>3656.77</v>
      </c>
      <c r="L504">
        <f>'Main - Statewide'!L507</f>
        <v>0</v>
      </c>
      <c r="M504">
        <f>'Main - Statewide'!M507</f>
        <v>0</v>
      </c>
      <c r="N504">
        <f>'Main - Statewide'!N507</f>
        <v>0</v>
      </c>
      <c r="O504">
        <f>'Main - Statewide'!O507</f>
        <v>0</v>
      </c>
      <c r="P504">
        <f>'Main - Statewide'!P507</f>
        <v>0</v>
      </c>
      <c r="Q504">
        <f>'Main - Statewide'!Q507</f>
        <v>3656.77</v>
      </c>
      <c r="R504">
        <f>'Main - Statewide'!R507</f>
        <v>2534.0499999999997</v>
      </c>
    </row>
    <row r="505" spans="1:18" x14ac:dyDescent="0.25">
      <c r="A505" t="str">
        <f>'Main - Statewide'!A508</f>
        <v>56</v>
      </c>
      <c r="B505">
        <f>'Main - Statewide'!B508</f>
        <v>3</v>
      </c>
      <c r="C505" t="str">
        <f>'Main - Statewide'!C508</f>
        <v>0806</v>
      </c>
      <c r="D505" t="str">
        <f>'Main - Statewide'!D508</f>
        <v>MT. AYR CIVIL TOWN</v>
      </c>
      <c r="E505">
        <f>'Main - Statewide'!E508</f>
        <v>0</v>
      </c>
      <c r="F505">
        <f>'Main - Statewide'!F508</f>
        <v>117</v>
      </c>
      <c r="G505">
        <f>'Main - Statewide'!G508</f>
        <v>8.4598698481561825E-3</v>
      </c>
      <c r="H505" s="66">
        <f>IFERROR(ROUND('Main - Statewide'!H508,2),"")</f>
        <v>670.05</v>
      </c>
      <c r="I505">
        <f>'Main - Statewide'!I508</f>
        <v>0</v>
      </c>
      <c r="J505">
        <f>'Main - Statewide'!J508</f>
        <v>0</v>
      </c>
      <c r="K505">
        <f>'Main - Statewide'!K508</f>
        <v>395.78</v>
      </c>
      <c r="L505">
        <f>'Main - Statewide'!L508</f>
        <v>0</v>
      </c>
      <c r="M505">
        <f>'Main - Statewide'!M508</f>
        <v>0</v>
      </c>
      <c r="N505">
        <f>'Main - Statewide'!N508</f>
        <v>0</v>
      </c>
      <c r="O505">
        <f>'Main - Statewide'!O508</f>
        <v>0</v>
      </c>
      <c r="P505">
        <f>'Main - Statewide'!P508</f>
        <v>0</v>
      </c>
      <c r="Q505">
        <f>'Main - Statewide'!Q508</f>
        <v>395.78</v>
      </c>
      <c r="R505">
        <f>'Main - Statewide'!R508</f>
        <v>274.27</v>
      </c>
    </row>
    <row r="506" spans="1:18" x14ac:dyDescent="0.25">
      <c r="A506">
        <f>'Main - Statewide'!A509</f>
        <v>0</v>
      </c>
      <c r="B506">
        <f>'Main - Statewide'!B509</f>
        <v>0</v>
      </c>
      <c r="C506">
        <f>'Main - Statewide'!C509</f>
        <v>0</v>
      </c>
      <c r="D506" t="str">
        <f>'Main - Statewide'!D509</f>
        <v>COUNTY DISTRIBUTION AMOUNT</v>
      </c>
      <c r="E506">
        <f>'Main - Statewide'!E509</f>
        <v>0</v>
      </c>
      <c r="F506">
        <f>'Main - Statewide'!F509</f>
        <v>13830</v>
      </c>
      <c r="G506">
        <f>'Main - Statewide'!G509</f>
        <v>1</v>
      </c>
      <c r="H506" s="66">
        <f>IFERROR(ROUND('Main - Statewide'!H509,2),"")</f>
        <v>79203.509999999995</v>
      </c>
      <c r="I506">
        <f>'Main - Statewide'!I509</f>
        <v>0</v>
      </c>
      <c r="J506">
        <f>'Main - Statewide'!J509</f>
        <v>0</v>
      </c>
      <c r="K506">
        <f>'Main - Statewide'!K509</f>
        <v>46783.7</v>
      </c>
      <c r="L506">
        <f>'Main - Statewide'!L509</f>
        <v>0</v>
      </c>
      <c r="M506">
        <f>'Main - Statewide'!M509</f>
        <v>0</v>
      </c>
      <c r="N506">
        <f>'Main - Statewide'!N509</f>
        <v>0</v>
      </c>
      <c r="O506">
        <f>'Main - Statewide'!O509</f>
        <v>0</v>
      </c>
      <c r="P506">
        <f>'Main - Statewide'!P509</f>
        <v>0</v>
      </c>
      <c r="Q506">
        <f>'Main - Statewide'!Q509</f>
        <v>46783.7</v>
      </c>
      <c r="R506">
        <f>'Main - Statewide'!R509</f>
        <v>32419.809999999998</v>
      </c>
    </row>
    <row r="507" spans="1:18" x14ac:dyDescent="0.25">
      <c r="A507" t="str">
        <f>'Main - Statewide'!A510</f>
        <v/>
      </c>
      <c r="B507">
        <f>'Main - Statewide'!B510</f>
        <v>0</v>
      </c>
      <c r="C507">
        <f>'Main - Statewide'!C510</f>
        <v>0</v>
      </c>
      <c r="D507" t="str">
        <f>'Main - Statewide'!D510</f>
        <v/>
      </c>
      <c r="E507">
        <f>'Main - Statewide'!E510</f>
        <v>0</v>
      </c>
      <c r="F507">
        <f>'Main - Statewide'!F510</f>
        <v>0</v>
      </c>
      <c r="G507">
        <f>'Main - Statewide'!G510</f>
        <v>0</v>
      </c>
      <c r="H507" s="66">
        <f>IFERROR(ROUND('Main - Statewide'!H510,2),"")</f>
        <v>0</v>
      </c>
      <c r="I507">
        <f>'Main - Statewide'!I510</f>
        <v>0</v>
      </c>
      <c r="J507">
        <f>'Main - Statewide'!J510</f>
        <v>0</v>
      </c>
      <c r="K507" t="str">
        <f>'Main - Statewide'!K510</f>
        <v/>
      </c>
      <c r="L507" t="str">
        <f>'Main - Statewide'!L510</f>
        <v/>
      </c>
      <c r="M507" t="str">
        <f>'Main - Statewide'!M510</f>
        <v/>
      </c>
      <c r="N507" t="str">
        <f>'Main - Statewide'!N510</f>
        <v/>
      </c>
      <c r="O507" t="str">
        <f>'Main - Statewide'!O510</f>
        <v/>
      </c>
      <c r="P507" t="str">
        <f>'Main - Statewide'!P510</f>
        <v/>
      </c>
      <c r="Q507" t="str">
        <f>'Main - Statewide'!Q510</f>
        <v/>
      </c>
      <c r="R507" t="str">
        <f>'Main - Statewide'!R510</f>
        <v/>
      </c>
    </row>
    <row r="508" spans="1:18" x14ac:dyDescent="0.25">
      <c r="A508" t="str">
        <f>'Main - Statewide'!A511</f>
        <v>57</v>
      </c>
      <c r="B508">
        <f>'Main - Statewide'!B511</f>
        <v>1</v>
      </c>
      <c r="C508" t="str">
        <f>'Main - Statewide'!C511</f>
        <v>0000</v>
      </c>
      <c r="D508" t="str">
        <f>'Main - Statewide'!D511</f>
        <v>NOBLE COUNTY</v>
      </c>
      <c r="E508">
        <f>'Main - Statewide'!E511</f>
        <v>0</v>
      </c>
      <c r="F508">
        <f>'Main - Statewide'!F511</f>
        <v>25558</v>
      </c>
      <c r="G508">
        <f>'Main - Statewide'!G511</f>
        <v>0.53855068799123418</v>
      </c>
      <c r="H508" s="66">
        <f>IFERROR(ROUND('Main - Statewide'!H511,2),"")</f>
        <v>146368.99</v>
      </c>
      <c r="I508">
        <f>'Main - Statewide'!I511</f>
        <v>0</v>
      </c>
      <c r="J508">
        <f>'Main - Statewide'!J511</f>
        <v>0</v>
      </c>
      <c r="K508">
        <f>'Main - Statewide'!K511</f>
        <v>86456.82</v>
      </c>
      <c r="L508">
        <f>'Main - Statewide'!L511</f>
        <v>0</v>
      </c>
      <c r="M508">
        <f>'Main - Statewide'!M511</f>
        <v>0</v>
      </c>
      <c r="N508">
        <f>'Main - Statewide'!N511</f>
        <v>0</v>
      </c>
      <c r="O508">
        <f>'Main - Statewide'!O511</f>
        <v>0</v>
      </c>
      <c r="P508">
        <f>'Main - Statewide'!P511</f>
        <v>0</v>
      </c>
      <c r="Q508">
        <f>'Main - Statewide'!Q511</f>
        <v>86456.82</v>
      </c>
      <c r="R508">
        <f>'Main - Statewide'!R511</f>
        <v>59912.169999999984</v>
      </c>
    </row>
    <row r="509" spans="1:18" x14ac:dyDescent="0.25">
      <c r="A509" t="str">
        <f>'Main - Statewide'!A512</f>
        <v>57</v>
      </c>
      <c r="B509">
        <f>'Main - Statewide'!B512</f>
        <v>3</v>
      </c>
      <c r="C509" t="str">
        <f>'Main - Statewide'!C512</f>
        <v>0807</v>
      </c>
      <c r="D509" t="str">
        <f>'Main - Statewide'!D512</f>
        <v>ALBION CIVIL TOWN</v>
      </c>
      <c r="E509">
        <f>'Main - Statewide'!E512</f>
        <v>0</v>
      </c>
      <c r="F509">
        <f>'Main - Statewide'!F512</f>
        <v>2222</v>
      </c>
      <c r="G509">
        <f>'Main - Statewide'!G512</f>
        <v>4.6821332996186023E-2</v>
      </c>
      <c r="H509" s="66">
        <f>IFERROR(ROUND('Main - Statewide'!H512,2),"")</f>
        <v>12725.25</v>
      </c>
      <c r="I509">
        <f>'Main - Statewide'!I512</f>
        <v>0</v>
      </c>
      <c r="J509">
        <f>'Main - Statewide'!J512</f>
        <v>0</v>
      </c>
      <c r="K509">
        <f>'Main - Statewide'!K512</f>
        <v>7516.51</v>
      </c>
      <c r="L509">
        <f>'Main - Statewide'!L512</f>
        <v>0</v>
      </c>
      <c r="M509">
        <f>'Main - Statewide'!M512</f>
        <v>0</v>
      </c>
      <c r="N509">
        <f>'Main - Statewide'!N512</f>
        <v>0</v>
      </c>
      <c r="O509">
        <f>'Main - Statewide'!O512</f>
        <v>0</v>
      </c>
      <c r="P509">
        <f>'Main - Statewide'!P512</f>
        <v>0</v>
      </c>
      <c r="Q509">
        <f>'Main - Statewide'!Q512</f>
        <v>7516.51</v>
      </c>
      <c r="R509">
        <f>'Main - Statewide'!R512</f>
        <v>5208.74</v>
      </c>
    </row>
    <row r="510" spans="1:18" x14ac:dyDescent="0.25">
      <c r="A510" t="str">
        <f>'Main - Statewide'!A513</f>
        <v>57</v>
      </c>
      <c r="B510">
        <f>'Main - Statewide'!B513</f>
        <v>3</v>
      </c>
      <c r="C510" t="str">
        <f>'Main - Statewide'!C513</f>
        <v>0808</v>
      </c>
      <c r="D510" t="str">
        <f>'Main - Statewide'!D513</f>
        <v>AVILLA CIVIL TOWN</v>
      </c>
      <c r="E510">
        <f>'Main - Statewide'!E513</f>
        <v>0</v>
      </c>
      <c r="F510">
        <f>'Main - Statewide'!F513</f>
        <v>2438</v>
      </c>
      <c r="G510">
        <f>'Main - Statewide'!G513</f>
        <v>5.1372821712286909E-2</v>
      </c>
      <c r="H510" s="66">
        <f>IFERROR(ROUND('Main - Statewide'!H513,2),"")</f>
        <v>13962.27</v>
      </c>
      <c r="I510">
        <f>'Main - Statewide'!I513</f>
        <v>0</v>
      </c>
      <c r="J510">
        <f>'Main - Statewide'!J513</f>
        <v>0</v>
      </c>
      <c r="K510">
        <f>'Main - Statewide'!K513</f>
        <v>8247.19</v>
      </c>
      <c r="L510">
        <f>'Main - Statewide'!L513</f>
        <v>0</v>
      </c>
      <c r="M510">
        <f>'Main - Statewide'!M513</f>
        <v>0</v>
      </c>
      <c r="N510">
        <f>'Main - Statewide'!N513</f>
        <v>0</v>
      </c>
      <c r="O510">
        <f>'Main - Statewide'!O513</f>
        <v>0</v>
      </c>
      <c r="P510">
        <f>'Main - Statewide'!P513</f>
        <v>0</v>
      </c>
      <c r="Q510">
        <f>'Main - Statewide'!Q513</f>
        <v>8247.19</v>
      </c>
      <c r="R510">
        <f>'Main - Statewide'!R513</f>
        <v>5715.08</v>
      </c>
    </row>
    <row r="511" spans="1:18" x14ac:dyDescent="0.25">
      <c r="A511" t="str">
        <f>'Main - Statewide'!A514</f>
        <v>57</v>
      </c>
      <c r="B511">
        <f>'Main - Statewide'!B514</f>
        <v>3</v>
      </c>
      <c r="C511" t="str">
        <f>'Main - Statewide'!C514</f>
        <v>0809</v>
      </c>
      <c r="D511" t="str">
        <f>'Main - Statewide'!D514</f>
        <v>CROMWELL CIVIL TOWN</v>
      </c>
      <c r="E511">
        <f>'Main - Statewide'!E514</f>
        <v>0</v>
      </c>
      <c r="F511">
        <f>'Main - Statewide'!F514</f>
        <v>487</v>
      </c>
      <c r="G511">
        <f>'Main - Statewide'!G514</f>
        <v>1.0261921318245991E-2</v>
      </c>
      <c r="H511" s="66">
        <f>IFERROR(ROUND('Main - Statewide'!H514,2),"")</f>
        <v>2789.02</v>
      </c>
      <c r="I511">
        <f>'Main - Statewide'!I514</f>
        <v>0</v>
      </c>
      <c r="J511">
        <f>'Main - Statewide'!J514</f>
        <v>0</v>
      </c>
      <c r="K511">
        <f>'Main - Statewide'!K514</f>
        <v>1647.41</v>
      </c>
      <c r="L511">
        <f>'Main - Statewide'!L514</f>
        <v>0</v>
      </c>
      <c r="M511">
        <f>'Main - Statewide'!M514</f>
        <v>0</v>
      </c>
      <c r="N511">
        <f>'Main - Statewide'!N514</f>
        <v>0</v>
      </c>
      <c r="O511">
        <f>'Main - Statewide'!O514</f>
        <v>0</v>
      </c>
      <c r="P511">
        <f>'Main - Statewide'!P514</f>
        <v>0</v>
      </c>
      <c r="Q511">
        <f>'Main - Statewide'!Q514</f>
        <v>1647.41</v>
      </c>
      <c r="R511">
        <f>'Main - Statewide'!R514</f>
        <v>1141.6099999999999</v>
      </c>
    </row>
    <row r="512" spans="1:18" x14ac:dyDescent="0.25">
      <c r="A512" t="str">
        <f>'Main - Statewide'!A515</f>
        <v>57</v>
      </c>
      <c r="B512">
        <f>'Main - Statewide'!B515</f>
        <v>3</v>
      </c>
      <c r="C512" t="str">
        <f>'Main - Statewide'!C515</f>
        <v>0418</v>
      </c>
      <c r="D512" t="str">
        <f>'Main - Statewide'!D515</f>
        <v>KENDALLVILLE CIVIL CITY</v>
      </c>
      <c r="E512">
        <f>'Main - Statewide'!E515</f>
        <v>0</v>
      </c>
      <c r="F512">
        <f>'Main - Statewide'!F515</f>
        <v>10271</v>
      </c>
      <c r="G512">
        <f>'Main - Statewide'!G515</f>
        <v>0.21642750279200118</v>
      </c>
      <c r="H512" s="66">
        <f>IFERROR(ROUND('Main - Statewide'!H515,2),"")</f>
        <v>58821.34</v>
      </c>
      <c r="I512">
        <f>'Main - Statewide'!I515</f>
        <v>0</v>
      </c>
      <c r="J512">
        <f>'Main - Statewide'!J515</f>
        <v>0</v>
      </c>
      <c r="K512">
        <f>'Main - Statewide'!K515</f>
        <v>34744.42</v>
      </c>
      <c r="L512">
        <f>'Main - Statewide'!L515</f>
        <v>0</v>
      </c>
      <c r="M512">
        <f>'Main - Statewide'!M515</f>
        <v>0</v>
      </c>
      <c r="N512">
        <f>'Main - Statewide'!N515</f>
        <v>0</v>
      </c>
      <c r="O512">
        <f>'Main - Statewide'!O515</f>
        <v>0</v>
      </c>
      <c r="P512">
        <f>'Main - Statewide'!P515</f>
        <v>0</v>
      </c>
      <c r="Q512">
        <f>'Main - Statewide'!Q515</f>
        <v>34744.42</v>
      </c>
      <c r="R512">
        <f>'Main - Statewide'!R515</f>
        <v>24076.92</v>
      </c>
    </row>
    <row r="513" spans="1:18" x14ac:dyDescent="0.25">
      <c r="A513" t="str">
        <f>'Main - Statewide'!A516</f>
        <v>57</v>
      </c>
      <c r="B513">
        <f>'Main - Statewide'!B516</f>
        <v>3</v>
      </c>
      <c r="C513" t="str">
        <f>'Main - Statewide'!C516</f>
        <v>0452</v>
      </c>
      <c r="D513" t="str">
        <f>'Main - Statewide'!D516</f>
        <v>LIGONIER CIVIL CITY</v>
      </c>
      <c r="E513">
        <f>'Main - Statewide'!E516</f>
        <v>0</v>
      </c>
      <c r="F513">
        <f>'Main - Statewide'!F516</f>
        <v>4568</v>
      </c>
      <c r="G513">
        <f>'Main - Statewide'!G516</f>
        <v>9.6255557662726254E-2</v>
      </c>
      <c r="H513" s="66">
        <f>IFERROR(ROUND('Main - Statewide'!H516,2),"")</f>
        <v>26160.639999999999</v>
      </c>
      <c r="I513">
        <f>'Main - Statewide'!I516</f>
        <v>0</v>
      </c>
      <c r="J513">
        <f>'Main - Statewide'!J516</f>
        <v>0</v>
      </c>
      <c r="K513">
        <f>'Main - Statewide'!K516</f>
        <v>15452.49</v>
      </c>
      <c r="L513">
        <f>'Main - Statewide'!L516</f>
        <v>0</v>
      </c>
      <c r="M513">
        <f>'Main - Statewide'!M516</f>
        <v>0</v>
      </c>
      <c r="N513">
        <f>'Main - Statewide'!N516</f>
        <v>0</v>
      </c>
      <c r="O513">
        <f>'Main - Statewide'!O516</f>
        <v>0</v>
      </c>
      <c r="P513">
        <f>'Main - Statewide'!P516</f>
        <v>0</v>
      </c>
      <c r="Q513">
        <f>'Main - Statewide'!Q516</f>
        <v>15452.49</v>
      </c>
      <c r="R513">
        <f>'Main - Statewide'!R516</f>
        <v>10708.15</v>
      </c>
    </row>
    <row r="514" spans="1:18" x14ac:dyDescent="0.25">
      <c r="A514" t="str">
        <f>'Main - Statewide'!A517</f>
        <v>57</v>
      </c>
      <c r="B514">
        <f>'Main - Statewide'!B517</f>
        <v>3</v>
      </c>
      <c r="C514" t="str">
        <f>'Main - Statewide'!C517</f>
        <v>0810</v>
      </c>
      <c r="D514" t="str">
        <f>'Main - Statewide'!D517</f>
        <v>ROME CITY CIVIL TOWN</v>
      </c>
      <c r="E514">
        <f>'Main - Statewide'!E517</f>
        <v>0</v>
      </c>
      <c r="F514">
        <f>'Main - Statewide'!F517</f>
        <v>1322</v>
      </c>
      <c r="G514">
        <f>'Main - Statewide'!G517</f>
        <v>2.7856796679098975E-2</v>
      </c>
      <c r="H514" s="66">
        <f>IFERROR(ROUND('Main - Statewide'!H517,2),"")</f>
        <v>7571.01</v>
      </c>
      <c r="I514">
        <f>'Main - Statewide'!I517</f>
        <v>0</v>
      </c>
      <c r="J514">
        <f>'Main - Statewide'!J517</f>
        <v>0</v>
      </c>
      <c r="K514">
        <f>'Main - Statewide'!K517</f>
        <v>4472.0200000000004</v>
      </c>
      <c r="L514">
        <f>'Main - Statewide'!L517</f>
        <v>0</v>
      </c>
      <c r="M514">
        <f>'Main - Statewide'!M517</f>
        <v>0</v>
      </c>
      <c r="N514">
        <f>'Main - Statewide'!N517</f>
        <v>0</v>
      </c>
      <c r="O514">
        <f>'Main - Statewide'!O517</f>
        <v>0</v>
      </c>
      <c r="P514">
        <f>'Main - Statewide'!P517</f>
        <v>0</v>
      </c>
      <c r="Q514">
        <f>'Main - Statewide'!Q517</f>
        <v>4472.0200000000004</v>
      </c>
      <c r="R514">
        <f>'Main - Statewide'!R517</f>
        <v>3098.99</v>
      </c>
    </row>
    <row r="515" spans="1:18" x14ac:dyDescent="0.25">
      <c r="A515" t="str">
        <f>'Main - Statewide'!A518</f>
        <v>57</v>
      </c>
      <c r="B515">
        <f>'Main - Statewide'!B518</f>
        <v>3</v>
      </c>
      <c r="C515" t="str">
        <f>'Main - Statewide'!C518</f>
        <v>0811</v>
      </c>
      <c r="D515" t="str">
        <f>'Main - Statewide'!D518</f>
        <v>WOLCOTTVILLE CIVIL TOWN</v>
      </c>
      <c r="E515" t="str">
        <f>'Main - Statewide'!E518</f>
        <v>Y</v>
      </c>
      <c r="F515">
        <f>'Main - Statewide'!F518</f>
        <v>591</v>
      </c>
      <c r="G515">
        <f>'Main - Statewide'!G518</f>
        <v>1.2453378848220495E-2</v>
      </c>
      <c r="H515" s="66">
        <f>IFERROR(ROUND('Main - Statewide'!H518,2),"")</f>
        <v>3384.62</v>
      </c>
      <c r="I515">
        <f>'Main - Statewide'!I518</f>
        <v>0</v>
      </c>
      <c r="J515">
        <f>'Main - Statewide'!J518</f>
        <v>0</v>
      </c>
      <c r="K515">
        <f>'Main - Statewide'!K518</f>
        <v>1999.22</v>
      </c>
      <c r="L515">
        <f>'Main - Statewide'!L518</f>
        <v>0</v>
      </c>
      <c r="M515">
        <f>'Main - Statewide'!M518</f>
        <v>0</v>
      </c>
      <c r="N515">
        <f>'Main - Statewide'!N518</f>
        <v>0</v>
      </c>
      <c r="O515">
        <f>'Main - Statewide'!O518</f>
        <v>0</v>
      </c>
      <c r="P515">
        <f>'Main - Statewide'!P518</f>
        <v>0</v>
      </c>
      <c r="Q515">
        <f>'Main - Statewide'!Q518</f>
        <v>1999.22</v>
      </c>
      <c r="R515">
        <f>'Main - Statewide'!R518</f>
        <v>1385.3999999999999</v>
      </c>
    </row>
    <row r="516" spans="1:18" x14ac:dyDescent="0.25">
      <c r="A516">
        <f>'Main - Statewide'!A519</f>
        <v>0</v>
      </c>
      <c r="B516">
        <f>'Main - Statewide'!B519</f>
        <v>0</v>
      </c>
      <c r="C516">
        <f>'Main - Statewide'!C519</f>
        <v>0</v>
      </c>
      <c r="D516" t="str">
        <f>'Main - Statewide'!D519</f>
        <v>COUNTY DISTRIBUTION AMOUNT</v>
      </c>
      <c r="E516">
        <f>'Main - Statewide'!E519</f>
        <v>0</v>
      </c>
      <c r="F516">
        <f>'Main - Statewide'!F519</f>
        <v>47457</v>
      </c>
      <c r="G516">
        <f>'Main - Statewide'!G519</f>
        <v>1</v>
      </c>
      <c r="H516" s="66">
        <f>IFERROR(ROUND('Main - Statewide'!H519,2),"")</f>
        <v>271783.14</v>
      </c>
      <c r="I516">
        <f>'Main - Statewide'!I519</f>
        <v>0</v>
      </c>
      <c r="J516">
        <f>'Main - Statewide'!J519</f>
        <v>0</v>
      </c>
      <c r="K516">
        <f>'Main - Statewide'!K519</f>
        <v>160536.07999999999</v>
      </c>
      <c r="L516">
        <f>'Main - Statewide'!L519</f>
        <v>0</v>
      </c>
      <c r="M516">
        <f>'Main - Statewide'!M519</f>
        <v>0</v>
      </c>
      <c r="N516">
        <f>'Main - Statewide'!N519</f>
        <v>0</v>
      </c>
      <c r="O516">
        <f>'Main - Statewide'!O519</f>
        <v>0</v>
      </c>
      <c r="P516">
        <f>'Main - Statewide'!P519</f>
        <v>0</v>
      </c>
      <c r="Q516">
        <f>'Main - Statewide'!Q519</f>
        <v>160536.07999999999</v>
      </c>
      <c r="R516">
        <f>'Main - Statewide'!R519</f>
        <v>111247.05999999997</v>
      </c>
    </row>
    <row r="517" spans="1:18" x14ac:dyDescent="0.25">
      <c r="A517" t="str">
        <f>'Main - Statewide'!A520</f>
        <v/>
      </c>
      <c r="B517">
        <f>'Main - Statewide'!B520</f>
        <v>0</v>
      </c>
      <c r="C517">
        <f>'Main - Statewide'!C520</f>
        <v>0</v>
      </c>
      <c r="D517" t="str">
        <f>'Main - Statewide'!D520</f>
        <v/>
      </c>
      <c r="E517">
        <f>'Main - Statewide'!E520</f>
        <v>0</v>
      </c>
      <c r="F517">
        <f>'Main - Statewide'!F520</f>
        <v>0</v>
      </c>
      <c r="G517">
        <f>'Main - Statewide'!G520</f>
        <v>0</v>
      </c>
      <c r="H517" s="66">
        <f>IFERROR(ROUND('Main - Statewide'!H520,2),"")</f>
        <v>0</v>
      </c>
      <c r="I517">
        <f>'Main - Statewide'!I520</f>
        <v>0</v>
      </c>
      <c r="J517">
        <f>'Main - Statewide'!J520</f>
        <v>0</v>
      </c>
      <c r="K517" t="str">
        <f>'Main - Statewide'!K520</f>
        <v/>
      </c>
      <c r="L517" t="str">
        <f>'Main - Statewide'!L520</f>
        <v/>
      </c>
      <c r="M517" t="str">
        <f>'Main - Statewide'!M520</f>
        <v/>
      </c>
      <c r="N517" t="str">
        <f>'Main - Statewide'!N520</f>
        <v/>
      </c>
      <c r="O517" t="str">
        <f>'Main - Statewide'!O520</f>
        <v/>
      </c>
      <c r="P517" t="str">
        <f>'Main - Statewide'!P520</f>
        <v/>
      </c>
      <c r="Q517" t="str">
        <f>'Main - Statewide'!Q520</f>
        <v/>
      </c>
      <c r="R517" t="str">
        <f>'Main - Statewide'!R520</f>
        <v/>
      </c>
    </row>
    <row r="518" spans="1:18" x14ac:dyDescent="0.25">
      <c r="A518" t="str">
        <f>'Main - Statewide'!A521</f>
        <v>60</v>
      </c>
      <c r="B518">
        <f>'Main - Statewide'!B521</f>
        <v>1</v>
      </c>
      <c r="C518" t="str">
        <f>'Main - Statewide'!C521</f>
        <v>0000</v>
      </c>
      <c r="D518" t="str">
        <f>'Main - Statewide'!D521</f>
        <v>OWEN COUNTY</v>
      </c>
      <c r="E518">
        <f>'Main - Statewide'!E521</f>
        <v>0</v>
      </c>
      <c r="F518">
        <f>'Main - Statewide'!F521</f>
        <v>18025</v>
      </c>
      <c r="G518">
        <f>'Main - Statewide'!G521</f>
        <v>0.84541062801932365</v>
      </c>
      <c r="H518" s="66">
        <f>IFERROR(ROUND('Main - Statewide'!H521,2),"")</f>
        <v>103228</v>
      </c>
      <c r="I518">
        <f>'Main - Statewide'!I521</f>
        <v>0</v>
      </c>
      <c r="J518">
        <f>'Main - Statewide'!J521</f>
        <v>0</v>
      </c>
      <c r="K518">
        <f>'Main - Statewide'!K521</f>
        <v>60974.42</v>
      </c>
      <c r="L518">
        <f>'Main - Statewide'!L521</f>
        <v>0</v>
      </c>
      <c r="M518">
        <f>'Main - Statewide'!M521</f>
        <v>0</v>
      </c>
      <c r="N518">
        <f>'Main - Statewide'!N521</f>
        <v>0</v>
      </c>
      <c r="O518">
        <f>'Main - Statewide'!O521</f>
        <v>0</v>
      </c>
      <c r="P518">
        <f>'Main - Statewide'!P521</f>
        <v>0</v>
      </c>
      <c r="Q518">
        <f>'Main - Statewide'!Q521</f>
        <v>60974.42</v>
      </c>
      <c r="R518">
        <f>'Main - Statewide'!R521</f>
        <v>42253.58</v>
      </c>
    </row>
    <row r="519" spans="1:18" x14ac:dyDescent="0.25">
      <c r="A519" t="str">
        <f>'Main - Statewide'!A522</f>
        <v>60</v>
      </c>
      <c r="B519">
        <f>'Main - Statewide'!B522</f>
        <v>3</v>
      </c>
      <c r="C519" t="str">
        <f>'Main - Statewide'!C522</f>
        <v>0816</v>
      </c>
      <c r="D519" t="str">
        <f>'Main - Statewide'!D522</f>
        <v>GOSPORT CIVIL TOWN</v>
      </c>
      <c r="E519">
        <f>'Main - Statewide'!E522</f>
        <v>0</v>
      </c>
      <c r="F519">
        <f>'Main - Statewide'!F522</f>
        <v>842</v>
      </c>
      <c r="G519">
        <f>'Main - Statewide'!G522</f>
        <v>3.9491581070306273E-2</v>
      </c>
      <c r="H519" s="66">
        <f>IFERROR(ROUND('Main - Statewide'!H522,2),"")</f>
        <v>4822.08</v>
      </c>
      <c r="I519">
        <f>'Main - Statewide'!I522</f>
        <v>0</v>
      </c>
      <c r="J519">
        <f>'Main - Statewide'!J522</f>
        <v>0</v>
      </c>
      <c r="K519">
        <f>'Main - Statewide'!K522</f>
        <v>2848.29</v>
      </c>
      <c r="L519">
        <f>'Main - Statewide'!L522</f>
        <v>0</v>
      </c>
      <c r="M519">
        <f>'Main - Statewide'!M522</f>
        <v>0</v>
      </c>
      <c r="N519">
        <f>'Main - Statewide'!N522</f>
        <v>0</v>
      </c>
      <c r="O519">
        <f>'Main - Statewide'!O522</f>
        <v>0</v>
      </c>
      <c r="P519">
        <f>'Main - Statewide'!P522</f>
        <v>0</v>
      </c>
      <c r="Q519">
        <f>'Main - Statewide'!Q522</f>
        <v>2848.29</v>
      </c>
      <c r="R519">
        <f>'Main - Statewide'!R522</f>
        <v>1973.79</v>
      </c>
    </row>
    <row r="520" spans="1:18" x14ac:dyDescent="0.25">
      <c r="A520" t="str">
        <f>'Main - Statewide'!A523</f>
        <v>60</v>
      </c>
      <c r="B520">
        <f>'Main - Statewide'!B523</f>
        <v>3</v>
      </c>
      <c r="C520" t="str">
        <f>'Main - Statewide'!C523</f>
        <v>0817</v>
      </c>
      <c r="D520" t="str">
        <f>'Main - Statewide'!D523</f>
        <v>SPENCER CIVIL TOWN</v>
      </c>
      <c r="E520">
        <f>'Main - Statewide'!E523</f>
        <v>0</v>
      </c>
      <c r="F520">
        <f>'Main - Statewide'!F523</f>
        <v>2454</v>
      </c>
      <c r="G520">
        <f>'Main - Statewide'!G523</f>
        <v>0.11509779091037006</v>
      </c>
      <c r="H520" s="66">
        <f>IFERROR(ROUND('Main - Statewide'!H523,2),"")</f>
        <v>14053.9</v>
      </c>
      <c r="I520">
        <f>'Main - Statewide'!I523</f>
        <v>0</v>
      </c>
      <c r="J520">
        <f>'Main - Statewide'!J523</f>
        <v>0</v>
      </c>
      <c r="K520">
        <f>'Main - Statewide'!K523</f>
        <v>8301.32</v>
      </c>
      <c r="L520">
        <f>'Main - Statewide'!L523</f>
        <v>0</v>
      </c>
      <c r="M520">
        <f>'Main - Statewide'!M523</f>
        <v>0</v>
      </c>
      <c r="N520">
        <f>'Main - Statewide'!N523</f>
        <v>0</v>
      </c>
      <c r="O520">
        <f>'Main - Statewide'!O523</f>
        <v>0</v>
      </c>
      <c r="P520">
        <f>'Main - Statewide'!P523</f>
        <v>0</v>
      </c>
      <c r="Q520">
        <f>'Main - Statewide'!Q523</f>
        <v>8301.32</v>
      </c>
      <c r="R520">
        <f>'Main - Statewide'!R523</f>
        <v>5752.58</v>
      </c>
    </row>
    <row r="521" spans="1:18" x14ac:dyDescent="0.25">
      <c r="A521">
        <f>'Main - Statewide'!A524</f>
        <v>0</v>
      </c>
      <c r="B521">
        <f>'Main - Statewide'!B524</f>
        <v>0</v>
      </c>
      <c r="C521">
        <f>'Main - Statewide'!C524</f>
        <v>0</v>
      </c>
      <c r="D521" t="str">
        <f>'Main - Statewide'!D524</f>
        <v>COUNTY DISTRIBUTION AMOUNT</v>
      </c>
      <c r="E521">
        <f>'Main - Statewide'!E524</f>
        <v>0</v>
      </c>
      <c r="F521">
        <f>'Main - Statewide'!F524</f>
        <v>21321</v>
      </c>
      <c r="G521">
        <f>'Main - Statewide'!G524</f>
        <v>1</v>
      </c>
      <c r="H521" s="66">
        <f>IFERROR(ROUND('Main - Statewide'!H524,2),"")</f>
        <v>122103.98</v>
      </c>
      <c r="I521">
        <f>'Main - Statewide'!I524</f>
        <v>0</v>
      </c>
      <c r="J521">
        <f>'Main - Statewide'!J524</f>
        <v>0</v>
      </c>
      <c r="K521">
        <f>'Main - Statewide'!K524</f>
        <v>72124.03</v>
      </c>
      <c r="L521">
        <f>'Main - Statewide'!L524</f>
        <v>0</v>
      </c>
      <c r="M521">
        <f>'Main - Statewide'!M524</f>
        <v>0</v>
      </c>
      <c r="N521">
        <f>'Main - Statewide'!N524</f>
        <v>0</v>
      </c>
      <c r="O521">
        <f>'Main - Statewide'!O524</f>
        <v>0</v>
      </c>
      <c r="P521">
        <f>'Main - Statewide'!P524</f>
        <v>0</v>
      </c>
      <c r="Q521">
        <f>'Main - Statewide'!Q524</f>
        <v>72124.03</v>
      </c>
      <c r="R521">
        <f>'Main - Statewide'!R524</f>
        <v>49979.95</v>
      </c>
    </row>
    <row r="522" spans="1:18" x14ac:dyDescent="0.25">
      <c r="A522" t="str">
        <f>'Main - Statewide'!A525</f>
        <v/>
      </c>
      <c r="B522">
        <f>'Main - Statewide'!B525</f>
        <v>0</v>
      </c>
      <c r="C522">
        <f>'Main - Statewide'!C525</f>
        <v>0</v>
      </c>
      <c r="D522" t="str">
        <f>'Main - Statewide'!D525</f>
        <v/>
      </c>
      <c r="E522">
        <f>'Main - Statewide'!E525</f>
        <v>0</v>
      </c>
      <c r="F522">
        <f>'Main - Statewide'!F525</f>
        <v>0</v>
      </c>
      <c r="G522">
        <f>'Main - Statewide'!G525</f>
        <v>0</v>
      </c>
      <c r="H522" s="66">
        <f>IFERROR(ROUND('Main - Statewide'!H525,2),"")</f>
        <v>0</v>
      </c>
      <c r="I522">
        <f>'Main - Statewide'!I525</f>
        <v>0</v>
      </c>
      <c r="J522">
        <f>'Main - Statewide'!J525</f>
        <v>0</v>
      </c>
      <c r="K522" t="str">
        <f>'Main - Statewide'!K525</f>
        <v/>
      </c>
      <c r="L522" t="str">
        <f>'Main - Statewide'!L525</f>
        <v/>
      </c>
      <c r="M522" t="str">
        <f>'Main - Statewide'!M525</f>
        <v/>
      </c>
      <c r="N522" t="str">
        <f>'Main - Statewide'!N525</f>
        <v/>
      </c>
      <c r="O522" t="str">
        <f>'Main - Statewide'!O525</f>
        <v/>
      </c>
      <c r="P522" t="str">
        <f>'Main - Statewide'!P525</f>
        <v/>
      </c>
      <c r="Q522" t="str">
        <f>'Main - Statewide'!Q525</f>
        <v/>
      </c>
      <c r="R522" t="str">
        <f>'Main - Statewide'!R525</f>
        <v/>
      </c>
    </row>
    <row r="523" spans="1:18" x14ac:dyDescent="0.25">
      <c r="A523" t="str">
        <f>'Main - Statewide'!A526</f>
        <v>61</v>
      </c>
      <c r="B523">
        <f>'Main - Statewide'!B526</f>
        <v>1</v>
      </c>
      <c r="C523" t="str">
        <f>'Main - Statewide'!C526</f>
        <v>0000</v>
      </c>
      <c r="D523" t="str">
        <f>'Main - Statewide'!D526</f>
        <v>PARKE COUNTY</v>
      </c>
      <c r="E523">
        <f>'Main - Statewide'!E526</f>
        <v>0</v>
      </c>
      <c r="F523">
        <f>'Main - Statewide'!F526</f>
        <v>11283</v>
      </c>
      <c r="G523">
        <f>'Main - Statewide'!G526</f>
        <v>0.69837831146323348</v>
      </c>
      <c r="H523" s="66">
        <f>IFERROR(ROUND('Main - Statewide'!H526,2),"")</f>
        <v>64617</v>
      </c>
      <c r="I523">
        <f>'Main - Statewide'!I526</f>
        <v>0</v>
      </c>
      <c r="J523">
        <f>'Main - Statewide'!J526</f>
        <v>0</v>
      </c>
      <c r="K523">
        <f>'Main - Statewide'!K526</f>
        <v>38167.79</v>
      </c>
      <c r="L523">
        <f>'Main - Statewide'!L526</f>
        <v>0</v>
      </c>
      <c r="M523">
        <f>'Main - Statewide'!M526</f>
        <v>0</v>
      </c>
      <c r="N523">
        <f>'Main - Statewide'!N526</f>
        <v>0</v>
      </c>
      <c r="O523">
        <f>'Main - Statewide'!O526</f>
        <v>0</v>
      </c>
      <c r="P523">
        <f>'Main - Statewide'!P526</f>
        <v>0</v>
      </c>
      <c r="Q523">
        <f>'Main - Statewide'!Q526</f>
        <v>38167.79</v>
      </c>
      <c r="R523">
        <f>'Main - Statewide'!R526</f>
        <v>26449.21</v>
      </c>
    </row>
    <row r="524" spans="1:18" x14ac:dyDescent="0.25">
      <c r="A524" t="str">
        <f>'Main - Statewide'!A527</f>
        <v>61</v>
      </c>
      <c r="B524">
        <f>'Main - Statewide'!B527</f>
        <v>3</v>
      </c>
      <c r="C524" t="str">
        <f>'Main - Statewide'!C527</f>
        <v>0818</v>
      </c>
      <c r="D524" t="str">
        <f>'Main - Statewide'!D527</f>
        <v>BLOOMINGDALE CIVIL TOWN</v>
      </c>
      <c r="E524">
        <f>'Main - Statewide'!E527</f>
        <v>0</v>
      </c>
      <c r="F524">
        <f>'Main - Statewide'!F527</f>
        <v>269</v>
      </c>
      <c r="G524">
        <f>'Main - Statewide'!G527</f>
        <v>1.6650160930923495E-2</v>
      </c>
      <c r="H524" s="66">
        <f>IFERROR(ROUND('Main - Statewide'!H527,2),"")</f>
        <v>1540.55</v>
      </c>
      <c r="I524">
        <f>'Main - Statewide'!I527</f>
        <v>0</v>
      </c>
      <c r="J524">
        <f>'Main - Statewide'!J527</f>
        <v>0</v>
      </c>
      <c r="K524">
        <f>'Main - Statewide'!K527</f>
        <v>909.96</v>
      </c>
      <c r="L524">
        <f>'Main - Statewide'!L527</f>
        <v>0</v>
      </c>
      <c r="M524">
        <f>'Main - Statewide'!M527</f>
        <v>0</v>
      </c>
      <c r="N524">
        <f>'Main - Statewide'!N527</f>
        <v>0</v>
      </c>
      <c r="O524">
        <f>'Main - Statewide'!O527</f>
        <v>0</v>
      </c>
      <c r="P524">
        <f>'Main - Statewide'!P527</f>
        <v>0</v>
      </c>
      <c r="Q524">
        <f>'Main - Statewide'!Q527</f>
        <v>909.96</v>
      </c>
      <c r="R524">
        <f>'Main - Statewide'!R527</f>
        <v>630.58999999999992</v>
      </c>
    </row>
    <row r="525" spans="1:18" x14ac:dyDescent="0.25">
      <c r="A525" t="str">
        <f>'Main - Statewide'!A528</f>
        <v>61</v>
      </c>
      <c r="B525">
        <f>'Main - Statewide'!B528</f>
        <v>3</v>
      </c>
      <c r="C525" t="str">
        <f>'Main - Statewide'!C528</f>
        <v>0820</v>
      </c>
      <c r="D525" t="str">
        <f>'Main - Statewide'!D528</f>
        <v>MARSHALL CIVIL TOWN</v>
      </c>
      <c r="E525">
        <f>'Main - Statewide'!E528</f>
        <v>0</v>
      </c>
      <c r="F525">
        <f>'Main - Statewide'!F528</f>
        <v>274</v>
      </c>
      <c r="G525">
        <f>'Main - Statewide'!G528</f>
        <v>1.6959643476107948E-2</v>
      </c>
      <c r="H525" s="66">
        <f>IFERROR(ROUND('Main - Statewide'!H528,2),"")</f>
        <v>1569.18</v>
      </c>
      <c r="I525">
        <f>'Main - Statewide'!I528</f>
        <v>0</v>
      </c>
      <c r="J525">
        <f>'Main - Statewide'!J528</f>
        <v>0</v>
      </c>
      <c r="K525">
        <f>'Main - Statewide'!K528</f>
        <v>926.88</v>
      </c>
      <c r="L525">
        <f>'Main - Statewide'!L528</f>
        <v>0</v>
      </c>
      <c r="M525">
        <f>'Main - Statewide'!M528</f>
        <v>0</v>
      </c>
      <c r="N525">
        <f>'Main - Statewide'!N528</f>
        <v>0</v>
      </c>
      <c r="O525">
        <f>'Main - Statewide'!O528</f>
        <v>0</v>
      </c>
      <c r="P525">
        <f>'Main - Statewide'!P528</f>
        <v>0</v>
      </c>
      <c r="Q525">
        <f>'Main - Statewide'!Q528</f>
        <v>926.88</v>
      </c>
      <c r="R525">
        <f>'Main - Statewide'!R528</f>
        <v>642.30000000000007</v>
      </c>
    </row>
    <row r="526" spans="1:18" x14ac:dyDescent="0.25">
      <c r="A526" t="str">
        <f>'Main - Statewide'!A529</f>
        <v>61</v>
      </c>
      <c r="B526">
        <f>'Main - Statewide'!B529</f>
        <v>3</v>
      </c>
      <c r="C526" t="str">
        <f>'Main - Statewide'!C529</f>
        <v>0954</v>
      </c>
      <c r="D526" t="str">
        <f>'Main - Statewide'!D529</f>
        <v>MECCA CIVIL TOWN</v>
      </c>
      <c r="E526">
        <f>'Main - Statewide'!E529</f>
        <v>0</v>
      </c>
      <c r="F526">
        <f>'Main - Statewide'!F529</f>
        <v>263</v>
      </c>
      <c r="G526">
        <f>'Main - Statewide'!G529</f>
        <v>1.6278781876702154E-2</v>
      </c>
      <c r="H526" s="66">
        <f>IFERROR(ROUND('Main - Statewide'!H529,2),"")</f>
        <v>1506.18</v>
      </c>
      <c r="I526">
        <f>'Main - Statewide'!I529</f>
        <v>0</v>
      </c>
      <c r="J526">
        <f>'Main - Statewide'!J529</f>
        <v>0</v>
      </c>
      <c r="K526">
        <f>'Main - Statewide'!K529</f>
        <v>889.67</v>
      </c>
      <c r="L526">
        <f>'Main - Statewide'!L529</f>
        <v>0</v>
      </c>
      <c r="M526">
        <f>'Main - Statewide'!M529</f>
        <v>0</v>
      </c>
      <c r="N526">
        <f>'Main - Statewide'!N529</f>
        <v>0</v>
      </c>
      <c r="O526">
        <f>'Main - Statewide'!O529</f>
        <v>0</v>
      </c>
      <c r="P526">
        <f>'Main - Statewide'!P529</f>
        <v>0</v>
      </c>
      <c r="Q526">
        <f>'Main - Statewide'!Q529</f>
        <v>889.67</v>
      </c>
      <c r="R526">
        <f>'Main - Statewide'!R529</f>
        <v>616.5100000000001</v>
      </c>
    </row>
    <row r="527" spans="1:18" x14ac:dyDescent="0.25">
      <c r="A527" t="str">
        <f>'Main - Statewide'!A530</f>
        <v>61</v>
      </c>
      <c r="B527">
        <f>'Main - Statewide'!B530</f>
        <v>3</v>
      </c>
      <c r="C527" t="str">
        <f>'Main - Statewide'!C530</f>
        <v>0821</v>
      </c>
      <c r="D527" t="str">
        <f>'Main - Statewide'!D530</f>
        <v>MONTEZUMA CIVIL TOWN</v>
      </c>
      <c r="E527">
        <f>'Main - Statewide'!E530</f>
        <v>0</v>
      </c>
      <c r="F527">
        <f>'Main - Statewide'!F530</f>
        <v>921</v>
      </c>
      <c r="G527">
        <f>'Main - Statewide'!G530</f>
        <v>5.7006684822975981E-2</v>
      </c>
      <c r="H527" s="66">
        <f>IFERROR(ROUND('Main - Statewide'!H530,2),"")</f>
        <v>5274.51</v>
      </c>
      <c r="I527">
        <f>'Main - Statewide'!I530</f>
        <v>0</v>
      </c>
      <c r="J527">
        <f>'Main - Statewide'!J530</f>
        <v>0</v>
      </c>
      <c r="K527">
        <f>'Main - Statewide'!K530</f>
        <v>3115.53</v>
      </c>
      <c r="L527">
        <f>'Main - Statewide'!L530</f>
        <v>0</v>
      </c>
      <c r="M527">
        <f>'Main - Statewide'!M530</f>
        <v>0</v>
      </c>
      <c r="N527">
        <f>'Main - Statewide'!N530</f>
        <v>0</v>
      </c>
      <c r="O527">
        <f>'Main - Statewide'!O530</f>
        <v>0</v>
      </c>
      <c r="P527">
        <f>'Main - Statewide'!P530</f>
        <v>0</v>
      </c>
      <c r="Q527">
        <f>'Main - Statewide'!Q530</f>
        <v>3115.53</v>
      </c>
      <c r="R527">
        <f>'Main - Statewide'!R530</f>
        <v>2158.98</v>
      </c>
    </row>
    <row r="528" spans="1:18" x14ac:dyDescent="0.25">
      <c r="A528" t="str">
        <f>'Main - Statewide'!A531</f>
        <v>61</v>
      </c>
      <c r="B528">
        <f>'Main - Statewide'!B531</f>
        <v>3</v>
      </c>
      <c r="C528" t="str">
        <f>'Main - Statewide'!C531</f>
        <v>0822</v>
      </c>
      <c r="D528" t="str">
        <f>'Main - Statewide'!D531</f>
        <v>ROCKVILLE CIVIL TOWN</v>
      </c>
      <c r="E528">
        <f>'Main - Statewide'!E531</f>
        <v>0</v>
      </c>
      <c r="F528">
        <f>'Main - Statewide'!F531</f>
        <v>2510</v>
      </c>
      <c r="G528">
        <f>'Main - Statewide'!G531</f>
        <v>0.15536023768259472</v>
      </c>
      <c r="H528" s="66">
        <f>IFERROR(ROUND('Main - Statewide'!H531,2),"")</f>
        <v>14374.61</v>
      </c>
      <c r="I528">
        <f>'Main - Statewide'!I531</f>
        <v>0</v>
      </c>
      <c r="J528">
        <f>'Main - Statewide'!J531</f>
        <v>0</v>
      </c>
      <c r="K528">
        <f>'Main - Statewide'!K531</f>
        <v>8490.75</v>
      </c>
      <c r="L528">
        <f>'Main - Statewide'!L531</f>
        <v>0</v>
      </c>
      <c r="M528">
        <f>'Main - Statewide'!M531</f>
        <v>0</v>
      </c>
      <c r="N528">
        <f>'Main - Statewide'!N531</f>
        <v>0</v>
      </c>
      <c r="O528">
        <f>'Main - Statewide'!O531</f>
        <v>0</v>
      </c>
      <c r="P528">
        <f>'Main - Statewide'!P531</f>
        <v>0</v>
      </c>
      <c r="Q528">
        <f>'Main - Statewide'!Q531</f>
        <v>8490.75</v>
      </c>
      <c r="R528">
        <f>'Main - Statewide'!R531</f>
        <v>5883.8600000000006</v>
      </c>
    </row>
    <row r="529" spans="1:18" x14ac:dyDescent="0.25">
      <c r="A529" t="str">
        <f>'Main - Statewide'!A532</f>
        <v>61</v>
      </c>
      <c r="B529">
        <f>'Main - Statewide'!B532</f>
        <v>3</v>
      </c>
      <c r="C529" t="str">
        <f>'Main - Statewide'!C532</f>
        <v>0823</v>
      </c>
      <c r="D529" t="str">
        <f>'Main - Statewide'!D532</f>
        <v>ROSEDALE CIVIL TOWN</v>
      </c>
      <c r="E529">
        <f>'Main - Statewide'!E532</f>
        <v>0</v>
      </c>
      <c r="F529">
        <f>'Main - Statewide'!F532</f>
        <v>636</v>
      </c>
      <c r="G529">
        <f>'Main - Statewide'!G532</f>
        <v>3.9366179747462246E-2</v>
      </c>
      <c r="H529" s="66">
        <f>IFERROR(ROUND('Main - Statewide'!H532,2),"")</f>
        <v>3642.33</v>
      </c>
      <c r="I529">
        <f>'Main - Statewide'!I532</f>
        <v>0</v>
      </c>
      <c r="J529">
        <f>'Main - Statewide'!J532</f>
        <v>0</v>
      </c>
      <c r="K529">
        <f>'Main - Statewide'!K532</f>
        <v>2151.44</v>
      </c>
      <c r="L529">
        <f>'Main - Statewide'!L532</f>
        <v>0</v>
      </c>
      <c r="M529">
        <f>'Main - Statewide'!M532</f>
        <v>0</v>
      </c>
      <c r="N529">
        <f>'Main - Statewide'!N532</f>
        <v>0</v>
      </c>
      <c r="O529">
        <f>'Main - Statewide'!O532</f>
        <v>0</v>
      </c>
      <c r="P529">
        <f>'Main - Statewide'!P532</f>
        <v>0</v>
      </c>
      <c r="Q529">
        <f>'Main - Statewide'!Q532</f>
        <v>2151.44</v>
      </c>
      <c r="R529">
        <f>'Main - Statewide'!R532</f>
        <v>1490.8899999999999</v>
      </c>
    </row>
    <row r="530" spans="1:18" x14ac:dyDescent="0.25">
      <c r="A530">
        <f>'Main - Statewide'!A533</f>
        <v>0</v>
      </c>
      <c r="B530">
        <f>'Main - Statewide'!B533</f>
        <v>0</v>
      </c>
      <c r="C530">
        <f>'Main - Statewide'!C533</f>
        <v>0</v>
      </c>
      <c r="D530" t="str">
        <f>'Main - Statewide'!D533</f>
        <v>COUNTY DISTRIBUTION AMOUNT</v>
      </c>
      <c r="E530">
        <f>'Main - Statewide'!E533</f>
        <v>0</v>
      </c>
      <c r="F530">
        <f>'Main - Statewide'!F533</f>
        <v>16156</v>
      </c>
      <c r="G530">
        <f>'Main - Statewide'!G533</f>
        <v>1</v>
      </c>
      <c r="H530" s="66">
        <f>IFERROR(ROUND('Main - Statewide'!H533,2),"")</f>
        <v>92524.36</v>
      </c>
      <c r="I530">
        <f>'Main - Statewide'!I533</f>
        <v>0</v>
      </c>
      <c r="J530">
        <f>'Main - Statewide'!J533</f>
        <v>0</v>
      </c>
      <c r="K530">
        <f>'Main - Statewide'!K533</f>
        <v>54652.02</v>
      </c>
      <c r="L530">
        <f>'Main - Statewide'!L533</f>
        <v>0</v>
      </c>
      <c r="M530">
        <f>'Main - Statewide'!M533</f>
        <v>0</v>
      </c>
      <c r="N530">
        <f>'Main - Statewide'!N533</f>
        <v>0</v>
      </c>
      <c r="O530">
        <f>'Main - Statewide'!O533</f>
        <v>0</v>
      </c>
      <c r="P530">
        <f>'Main - Statewide'!P533</f>
        <v>0</v>
      </c>
      <c r="Q530">
        <f>'Main - Statewide'!Q533</f>
        <v>54652.02</v>
      </c>
      <c r="R530">
        <f>'Main - Statewide'!R533</f>
        <v>37872.339999999989</v>
      </c>
    </row>
    <row r="531" spans="1:18" x14ac:dyDescent="0.25">
      <c r="A531" t="str">
        <f>'Main - Statewide'!A534</f>
        <v/>
      </c>
      <c r="B531">
        <f>'Main - Statewide'!B534</f>
        <v>0</v>
      </c>
      <c r="C531">
        <f>'Main - Statewide'!C534</f>
        <v>0</v>
      </c>
      <c r="D531" t="str">
        <f>'Main - Statewide'!D534</f>
        <v/>
      </c>
      <c r="E531">
        <f>'Main - Statewide'!E534</f>
        <v>0</v>
      </c>
      <c r="F531">
        <f>'Main - Statewide'!F534</f>
        <v>0</v>
      </c>
      <c r="G531">
        <f>'Main - Statewide'!G534</f>
        <v>0</v>
      </c>
      <c r="H531" s="66">
        <f>IFERROR(ROUND('Main - Statewide'!H534,2),"")</f>
        <v>0</v>
      </c>
      <c r="I531">
        <f>'Main - Statewide'!I534</f>
        <v>0</v>
      </c>
      <c r="J531">
        <f>'Main - Statewide'!J534</f>
        <v>0</v>
      </c>
      <c r="K531" t="str">
        <f>'Main - Statewide'!K534</f>
        <v/>
      </c>
      <c r="L531" t="str">
        <f>'Main - Statewide'!L534</f>
        <v/>
      </c>
      <c r="M531" t="str">
        <f>'Main - Statewide'!M534</f>
        <v/>
      </c>
      <c r="N531" t="str">
        <f>'Main - Statewide'!N534</f>
        <v/>
      </c>
      <c r="O531" t="str">
        <f>'Main - Statewide'!O534</f>
        <v/>
      </c>
      <c r="P531" t="str">
        <f>'Main - Statewide'!P534</f>
        <v/>
      </c>
      <c r="Q531" t="str">
        <f>'Main - Statewide'!Q534</f>
        <v/>
      </c>
      <c r="R531" t="str">
        <f>'Main - Statewide'!R534</f>
        <v/>
      </c>
    </row>
    <row r="532" spans="1:18" x14ac:dyDescent="0.25">
      <c r="A532" t="str">
        <f>'Main - Statewide'!A535</f>
        <v>62</v>
      </c>
      <c r="B532">
        <f>'Main - Statewide'!B535</f>
        <v>1</v>
      </c>
      <c r="C532" t="str">
        <f>'Main - Statewide'!C535</f>
        <v>0000</v>
      </c>
      <c r="D532" t="str">
        <f>'Main - Statewide'!D535</f>
        <v>PERRY COUNTY</v>
      </c>
      <c r="E532">
        <f>'Main - Statewide'!E535</f>
        <v>0</v>
      </c>
      <c r="F532">
        <f>'Main - Statewide'!F535</f>
        <v>9793</v>
      </c>
      <c r="G532">
        <f>'Main - Statewide'!G535</f>
        <v>0.51085028690662493</v>
      </c>
      <c r="H532" s="66">
        <f>IFERROR(ROUND('Main - Statewide'!H535,2),"")</f>
        <v>56083.87</v>
      </c>
      <c r="I532">
        <f>'Main - Statewide'!I535</f>
        <v>0</v>
      </c>
      <c r="J532">
        <f>'Main - Statewide'!J535</f>
        <v>0</v>
      </c>
      <c r="K532">
        <f>'Main - Statewide'!K535</f>
        <v>33127.46</v>
      </c>
      <c r="L532">
        <f>'Main - Statewide'!L535</f>
        <v>0</v>
      </c>
      <c r="M532">
        <f>'Main - Statewide'!M535</f>
        <v>0</v>
      </c>
      <c r="N532">
        <f>'Main - Statewide'!N535</f>
        <v>0</v>
      </c>
      <c r="O532">
        <f>'Main - Statewide'!O535</f>
        <v>0</v>
      </c>
      <c r="P532">
        <f>'Main - Statewide'!P535</f>
        <v>0</v>
      </c>
      <c r="Q532">
        <f>'Main - Statewide'!Q535</f>
        <v>33127.46</v>
      </c>
      <c r="R532">
        <f>'Main - Statewide'!R535</f>
        <v>22956.410000000003</v>
      </c>
    </row>
    <row r="533" spans="1:18" x14ac:dyDescent="0.25">
      <c r="A533" t="str">
        <f>'Main - Statewide'!A536</f>
        <v>62</v>
      </c>
      <c r="B533">
        <f>'Main - Statewide'!B536</f>
        <v>3</v>
      </c>
      <c r="C533" t="str">
        <f>'Main - Statewide'!C536</f>
        <v>0463</v>
      </c>
      <c r="D533" t="str">
        <f>'Main - Statewide'!D536</f>
        <v>CANNELTON CIVIL CITY</v>
      </c>
      <c r="E533">
        <f>'Main - Statewide'!E536</f>
        <v>0</v>
      </c>
      <c r="F533">
        <f>'Main - Statewide'!F536</f>
        <v>1524</v>
      </c>
      <c r="G533">
        <f>'Main - Statewide'!G536</f>
        <v>7.9499217527386548E-2</v>
      </c>
      <c r="H533" s="66">
        <f>IFERROR(ROUND('Main - Statewide'!H536,2),"")</f>
        <v>8727.85</v>
      </c>
      <c r="I533">
        <f>'Main - Statewide'!I536</f>
        <v>0</v>
      </c>
      <c r="J533">
        <f>'Main - Statewide'!J536</f>
        <v>0</v>
      </c>
      <c r="K533">
        <f>'Main - Statewide'!K536</f>
        <v>5155.34</v>
      </c>
      <c r="L533">
        <f>'Main - Statewide'!L536</f>
        <v>0</v>
      </c>
      <c r="M533">
        <f>'Main - Statewide'!M536</f>
        <v>0</v>
      </c>
      <c r="N533">
        <f>'Main - Statewide'!N536</f>
        <v>0</v>
      </c>
      <c r="O533">
        <f>'Main - Statewide'!O536</f>
        <v>0</v>
      </c>
      <c r="P533">
        <f>'Main - Statewide'!P536</f>
        <v>0</v>
      </c>
      <c r="Q533">
        <f>'Main - Statewide'!Q536</f>
        <v>5155.34</v>
      </c>
      <c r="R533">
        <f>'Main - Statewide'!R536</f>
        <v>3572.51</v>
      </c>
    </row>
    <row r="534" spans="1:18" x14ac:dyDescent="0.25">
      <c r="A534" t="str">
        <f>'Main - Statewide'!A537</f>
        <v>62</v>
      </c>
      <c r="B534">
        <f>'Main - Statewide'!B537</f>
        <v>3</v>
      </c>
      <c r="C534" t="str">
        <f>'Main - Statewide'!C537</f>
        <v>0411</v>
      </c>
      <c r="D534" t="str">
        <f>'Main - Statewide'!D537</f>
        <v>TELL CITY CIVIL CITY</v>
      </c>
      <c r="E534">
        <f>'Main - Statewide'!E537</f>
        <v>0</v>
      </c>
      <c r="F534">
        <f>'Main - Statewide'!F537</f>
        <v>7506</v>
      </c>
      <c r="G534">
        <f>'Main - Statewide'!G537</f>
        <v>0.39154929577464787</v>
      </c>
      <c r="H534" s="66">
        <f>IFERROR(ROUND('Main - Statewide'!H537,2),"")</f>
        <v>42986.37</v>
      </c>
      <c r="I534">
        <f>'Main - Statewide'!I537</f>
        <v>0</v>
      </c>
      <c r="J534">
        <f>'Main - Statewide'!J537</f>
        <v>0</v>
      </c>
      <c r="K534">
        <f>'Main - Statewide'!K537</f>
        <v>25391.07</v>
      </c>
      <c r="L534">
        <f>'Main - Statewide'!L537</f>
        <v>0</v>
      </c>
      <c r="M534">
        <f>'Main - Statewide'!M537</f>
        <v>0</v>
      </c>
      <c r="N534">
        <f>'Main - Statewide'!N537</f>
        <v>0</v>
      </c>
      <c r="O534">
        <f>'Main - Statewide'!O537</f>
        <v>0</v>
      </c>
      <c r="P534">
        <f>'Main - Statewide'!P537</f>
        <v>0</v>
      </c>
      <c r="Q534">
        <f>'Main - Statewide'!Q537</f>
        <v>25391.07</v>
      </c>
      <c r="R534">
        <f>'Main - Statewide'!R537</f>
        <v>17595.300000000003</v>
      </c>
    </row>
    <row r="535" spans="1:18" x14ac:dyDescent="0.25">
      <c r="A535" t="str">
        <f>'Main - Statewide'!A538</f>
        <v>62</v>
      </c>
      <c r="B535">
        <f>'Main - Statewide'!B538</f>
        <v>3</v>
      </c>
      <c r="C535" t="str">
        <f>'Main - Statewide'!C538</f>
        <v>0824</v>
      </c>
      <c r="D535" t="str">
        <f>'Main - Statewide'!D538</f>
        <v>TROY CIVIL TOWN</v>
      </c>
      <c r="E535">
        <f>'Main - Statewide'!E538</f>
        <v>0</v>
      </c>
      <c r="F535">
        <f>'Main - Statewide'!F538</f>
        <v>347</v>
      </c>
      <c r="G535">
        <f>'Main - Statewide'!G538</f>
        <v>1.8101199791340637E-2</v>
      </c>
      <c r="H535" s="66">
        <f>IFERROR(ROUND('Main - Statewide'!H538,2),"")</f>
        <v>1987.25</v>
      </c>
      <c r="I535">
        <f>'Main - Statewide'!I538</f>
        <v>0</v>
      </c>
      <c r="J535">
        <f>'Main - Statewide'!J538</f>
        <v>0</v>
      </c>
      <c r="K535">
        <f>'Main - Statewide'!K538</f>
        <v>1173.82</v>
      </c>
      <c r="L535">
        <f>'Main - Statewide'!L538</f>
        <v>0</v>
      </c>
      <c r="M535">
        <f>'Main - Statewide'!M538</f>
        <v>0</v>
      </c>
      <c r="N535">
        <f>'Main - Statewide'!N538</f>
        <v>0</v>
      </c>
      <c r="O535">
        <f>'Main - Statewide'!O538</f>
        <v>0</v>
      </c>
      <c r="P535">
        <f>'Main - Statewide'!P538</f>
        <v>0</v>
      </c>
      <c r="Q535">
        <f>'Main - Statewide'!Q538</f>
        <v>1173.82</v>
      </c>
      <c r="R535">
        <f>'Main - Statewide'!R538</f>
        <v>813.43000000000006</v>
      </c>
    </row>
    <row r="536" spans="1:18" x14ac:dyDescent="0.25">
      <c r="A536">
        <f>'Main - Statewide'!A539</f>
        <v>0</v>
      </c>
      <c r="B536">
        <f>'Main - Statewide'!B539</f>
        <v>0</v>
      </c>
      <c r="C536">
        <f>'Main - Statewide'!C539</f>
        <v>0</v>
      </c>
      <c r="D536" t="str">
        <f>'Main - Statewide'!D539</f>
        <v>COUNTY DISTRIBUTION AMOUNT</v>
      </c>
      <c r="E536">
        <f>'Main - Statewide'!E539</f>
        <v>0</v>
      </c>
      <c r="F536">
        <f>'Main - Statewide'!F539</f>
        <v>19170</v>
      </c>
      <c r="G536">
        <f>'Main - Statewide'!G539</f>
        <v>0.99999999999999989</v>
      </c>
      <c r="H536" s="66">
        <f>IFERROR(ROUND('Main - Statewide'!H539,2),"")</f>
        <v>109785.34</v>
      </c>
      <c r="I536">
        <f>'Main - Statewide'!I539</f>
        <v>0</v>
      </c>
      <c r="J536">
        <f>'Main - Statewide'!J539</f>
        <v>0</v>
      </c>
      <c r="K536">
        <f>'Main - Statewide'!K539</f>
        <v>64847.69</v>
      </c>
      <c r="L536">
        <f>'Main - Statewide'!L539</f>
        <v>0</v>
      </c>
      <c r="M536">
        <f>'Main - Statewide'!M539</f>
        <v>0</v>
      </c>
      <c r="N536">
        <f>'Main - Statewide'!N539</f>
        <v>0</v>
      </c>
      <c r="O536">
        <f>'Main - Statewide'!O539</f>
        <v>0</v>
      </c>
      <c r="P536">
        <f>'Main - Statewide'!P539</f>
        <v>0</v>
      </c>
      <c r="Q536">
        <f>'Main - Statewide'!Q539</f>
        <v>64847.69</v>
      </c>
      <c r="R536">
        <f>'Main - Statewide'!R539</f>
        <v>44937.649999999994</v>
      </c>
    </row>
    <row r="537" spans="1:18" x14ac:dyDescent="0.25">
      <c r="A537" t="str">
        <f>'Main - Statewide'!A540</f>
        <v/>
      </c>
      <c r="B537">
        <f>'Main - Statewide'!B540</f>
        <v>0</v>
      </c>
      <c r="C537">
        <f>'Main - Statewide'!C540</f>
        <v>0</v>
      </c>
      <c r="D537" t="str">
        <f>'Main - Statewide'!D540</f>
        <v/>
      </c>
      <c r="E537">
        <f>'Main - Statewide'!E540</f>
        <v>0</v>
      </c>
      <c r="F537">
        <f>'Main - Statewide'!F540</f>
        <v>0</v>
      </c>
      <c r="G537">
        <f>'Main - Statewide'!G540</f>
        <v>0</v>
      </c>
      <c r="H537" s="66">
        <f>IFERROR(ROUND('Main - Statewide'!H540,2),"")</f>
        <v>0</v>
      </c>
      <c r="I537">
        <f>'Main - Statewide'!I540</f>
        <v>0</v>
      </c>
      <c r="J537">
        <f>'Main - Statewide'!J540</f>
        <v>0</v>
      </c>
      <c r="K537" t="str">
        <f>'Main - Statewide'!K540</f>
        <v/>
      </c>
      <c r="L537" t="str">
        <f>'Main - Statewide'!L540</f>
        <v/>
      </c>
      <c r="M537" t="str">
        <f>'Main - Statewide'!M540</f>
        <v/>
      </c>
      <c r="N537" t="str">
        <f>'Main - Statewide'!N540</f>
        <v/>
      </c>
      <c r="O537" t="str">
        <f>'Main - Statewide'!O540</f>
        <v/>
      </c>
      <c r="P537" t="str">
        <f>'Main - Statewide'!P540</f>
        <v/>
      </c>
      <c r="Q537" t="str">
        <f>'Main - Statewide'!Q540</f>
        <v/>
      </c>
      <c r="R537" t="str">
        <f>'Main - Statewide'!R540</f>
        <v/>
      </c>
    </row>
    <row r="538" spans="1:18" x14ac:dyDescent="0.25">
      <c r="A538" t="str">
        <f>'Main - Statewide'!A541</f>
        <v>63</v>
      </c>
      <c r="B538">
        <f>'Main - Statewide'!B541</f>
        <v>1</v>
      </c>
      <c r="C538" t="str">
        <f>'Main - Statewide'!C541</f>
        <v>0000</v>
      </c>
      <c r="D538" t="str">
        <f>'Main - Statewide'!D541</f>
        <v>PIKE COUNTY</v>
      </c>
      <c r="E538">
        <f>'Main - Statewide'!E541</f>
        <v>0</v>
      </c>
      <c r="F538">
        <f>'Main - Statewide'!F541</f>
        <v>9010</v>
      </c>
      <c r="G538">
        <f>'Main - Statewide'!G541</f>
        <v>0.7355102040816327</v>
      </c>
      <c r="H538" s="66">
        <f>IFERROR(ROUND('Main - Statewide'!H541,2),"")</f>
        <v>51599.68</v>
      </c>
      <c r="I538">
        <f>'Main - Statewide'!I541</f>
        <v>0</v>
      </c>
      <c r="J538">
        <f>'Main - Statewide'!J541</f>
        <v>0</v>
      </c>
      <c r="K538">
        <f>'Main - Statewide'!K541</f>
        <v>30478.75</v>
      </c>
      <c r="L538">
        <f>'Main - Statewide'!L541</f>
        <v>0</v>
      </c>
      <c r="M538">
        <f>'Main - Statewide'!M541</f>
        <v>0</v>
      </c>
      <c r="N538">
        <f>'Main - Statewide'!N541</f>
        <v>0</v>
      </c>
      <c r="O538">
        <f>'Main - Statewide'!O541</f>
        <v>0</v>
      </c>
      <c r="P538">
        <f>'Main - Statewide'!P541</f>
        <v>0</v>
      </c>
      <c r="Q538">
        <f>'Main - Statewide'!Q541</f>
        <v>30478.75</v>
      </c>
      <c r="R538">
        <f>'Main - Statewide'!R541</f>
        <v>21120.93</v>
      </c>
    </row>
    <row r="539" spans="1:18" x14ac:dyDescent="0.25">
      <c r="A539" t="str">
        <f>'Main - Statewide'!A542</f>
        <v>63</v>
      </c>
      <c r="B539">
        <f>'Main - Statewide'!B542</f>
        <v>3</v>
      </c>
      <c r="C539" t="str">
        <f>'Main - Statewide'!C542</f>
        <v>0455</v>
      </c>
      <c r="D539" t="str">
        <f>'Main - Statewide'!D542</f>
        <v>PETERSBURG CIVIL CITY</v>
      </c>
      <c r="E539">
        <f>'Main - Statewide'!E542</f>
        <v>0</v>
      </c>
      <c r="F539">
        <f>'Main - Statewide'!F542</f>
        <v>2304</v>
      </c>
      <c r="G539">
        <f>'Main - Statewide'!G542</f>
        <v>0.18808163265306121</v>
      </c>
      <c r="H539" s="66">
        <f>IFERROR(ROUND('Main - Statewide'!H542,2),"")</f>
        <v>13194.86</v>
      </c>
      <c r="I539">
        <f>'Main - Statewide'!I542</f>
        <v>0</v>
      </c>
      <c r="J539">
        <f>'Main - Statewide'!J542</f>
        <v>0</v>
      </c>
      <c r="K539">
        <f>'Main - Statewide'!K542</f>
        <v>7793.9</v>
      </c>
      <c r="L539">
        <f>'Main - Statewide'!L542</f>
        <v>0</v>
      </c>
      <c r="M539">
        <f>'Main - Statewide'!M542</f>
        <v>0</v>
      </c>
      <c r="N539">
        <f>'Main - Statewide'!N542</f>
        <v>0</v>
      </c>
      <c r="O539">
        <f>'Main - Statewide'!O542</f>
        <v>0</v>
      </c>
      <c r="P539">
        <f>'Main - Statewide'!P542</f>
        <v>0</v>
      </c>
      <c r="Q539">
        <f>'Main - Statewide'!Q542</f>
        <v>7793.9</v>
      </c>
      <c r="R539">
        <f>'Main - Statewide'!R542</f>
        <v>5400.9600000000009</v>
      </c>
    </row>
    <row r="540" spans="1:18" x14ac:dyDescent="0.25">
      <c r="A540" t="str">
        <f>'Main - Statewide'!A543</f>
        <v>63</v>
      </c>
      <c r="B540">
        <f>'Main - Statewide'!B543</f>
        <v>3</v>
      </c>
      <c r="C540" t="str">
        <f>'Main - Statewide'!C543</f>
        <v>0825</v>
      </c>
      <c r="D540" t="str">
        <f>'Main - Statewide'!D543</f>
        <v>SPURGEON CIVIL TOWN</v>
      </c>
      <c r="E540">
        <f>'Main - Statewide'!E543</f>
        <v>0</v>
      </c>
      <c r="F540">
        <f>'Main - Statewide'!F543</f>
        <v>172</v>
      </c>
      <c r="G540">
        <f>'Main - Statewide'!G543</f>
        <v>1.4040816326530613E-2</v>
      </c>
      <c r="H540" s="66">
        <f>IFERROR(ROUND('Main - Statewide'!H543,2),"")</f>
        <v>985.03</v>
      </c>
      <c r="I540">
        <f>'Main - Statewide'!I543</f>
        <v>0</v>
      </c>
      <c r="J540">
        <f>'Main - Statewide'!J543</f>
        <v>0</v>
      </c>
      <c r="K540">
        <f>'Main - Statewide'!K543</f>
        <v>581.84</v>
      </c>
      <c r="L540">
        <f>'Main - Statewide'!L543</f>
        <v>0</v>
      </c>
      <c r="M540">
        <f>'Main - Statewide'!M543</f>
        <v>0</v>
      </c>
      <c r="N540">
        <f>'Main - Statewide'!N543</f>
        <v>0</v>
      </c>
      <c r="O540">
        <f>'Main - Statewide'!O543</f>
        <v>0</v>
      </c>
      <c r="P540">
        <f>'Main - Statewide'!P543</f>
        <v>0</v>
      </c>
      <c r="Q540">
        <f>'Main - Statewide'!Q543</f>
        <v>581.84</v>
      </c>
      <c r="R540">
        <f>'Main - Statewide'!R543</f>
        <v>403.18999999999994</v>
      </c>
    </row>
    <row r="541" spans="1:18" x14ac:dyDescent="0.25">
      <c r="A541" t="str">
        <f>'Main - Statewide'!A544</f>
        <v>63</v>
      </c>
      <c r="B541">
        <f>'Main - Statewide'!B544</f>
        <v>3</v>
      </c>
      <c r="C541" t="str">
        <f>'Main - Statewide'!C544</f>
        <v>0826</v>
      </c>
      <c r="D541" t="str">
        <f>'Main - Statewide'!D544</f>
        <v>WINSLOW CIVIL TOWN</v>
      </c>
      <c r="E541">
        <f>'Main - Statewide'!E544</f>
        <v>0</v>
      </c>
      <c r="F541">
        <f>'Main - Statewide'!F544</f>
        <v>764</v>
      </c>
      <c r="G541">
        <f>'Main - Statewide'!G544</f>
        <v>6.2367346938775513E-2</v>
      </c>
      <c r="H541" s="66">
        <f>IFERROR(ROUND('Main - Statewide'!H544,2),"")</f>
        <v>4375.38</v>
      </c>
      <c r="I541">
        <f>'Main - Statewide'!I544</f>
        <v>0</v>
      </c>
      <c r="J541">
        <f>'Main - Statewide'!J544</f>
        <v>0</v>
      </c>
      <c r="K541">
        <f>'Main - Statewide'!K544</f>
        <v>2584.44</v>
      </c>
      <c r="L541">
        <f>'Main - Statewide'!L544</f>
        <v>0</v>
      </c>
      <c r="M541">
        <f>'Main - Statewide'!M544</f>
        <v>0</v>
      </c>
      <c r="N541">
        <f>'Main - Statewide'!N544</f>
        <v>0</v>
      </c>
      <c r="O541">
        <f>'Main - Statewide'!O544</f>
        <v>0</v>
      </c>
      <c r="P541">
        <f>'Main - Statewide'!P544</f>
        <v>0</v>
      </c>
      <c r="Q541">
        <f>'Main - Statewide'!Q544</f>
        <v>2584.44</v>
      </c>
      <c r="R541">
        <f>'Main - Statewide'!R544</f>
        <v>1790.94</v>
      </c>
    </row>
    <row r="542" spans="1:18" x14ac:dyDescent="0.25">
      <c r="A542">
        <f>'Main - Statewide'!A545</f>
        <v>0</v>
      </c>
      <c r="B542">
        <f>'Main - Statewide'!B545</f>
        <v>0</v>
      </c>
      <c r="C542">
        <f>'Main - Statewide'!C545</f>
        <v>0</v>
      </c>
      <c r="D542" t="str">
        <f>'Main - Statewide'!D545</f>
        <v>COUNTY DISTRIBUTION AMOUNT</v>
      </c>
      <c r="E542">
        <f>'Main - Statewide'!E545</f>
        <v>0</v>
      </c>
      <c r="F542">
        <f>'Main - Statewide'!F545</f>
        <v>12250</v>
      </c>
      <c r="G542">
        <f>'Main - Statewide'!G545</f>
        <v>1</v>
      </c>
      <c r="H542" s="66">
        <f>IFERROR(ROUND('Main - Statewide'!H545,2),"")</f>
        <v>70154.95</v>
      </c>
      <c r="I542">
        <f>'Main - Statewide'!I545</f>
        <v>0</v>
      </c>
      <c r="J542">
        <f>'Main - Statewide'!J545</f>
        <v>0</v>
      </c>
      <c r="K542">
        <f>'Main - Statewide'!K545</f>
        <v>41438.92</v>
      </c>
      <c r="L542">
        <f>'Main - Statewide'!L545</f>
        <v>0</v>
      </c>
      <c r="M542">
        <f>'Main - Statewide'!M545</f>
        <v>0</v>
      </c>
      <c r="N542">
        <f>'Main - Statewide'!N545</f>
        <v>0</v>
      </c>
      <c r="O542">
        <f>'Main - Statewide'!O545</f>
        <v>0</v>
      </c>
      <c r="P542">
        <f>'Main - Statewide'!P545</f>
        <v>0</v>
      </c>
      <c r="Q542">
        <f>'Main - Statewide'!Q545</f>
        <v>41438.92</v>
      </c>
      <c r="R542">
        <f>'Main - Statewide'!R545</f>
        <v>28716.030000000013</v>
      </c>
    </row>
    <row r="543" spans="1:18" x14ac:dyDescent="0.25">
      <c r="A543" t="str">
        <f>'Main - Statewide'!A546</f>
        <v/>
      </c>
      <c r="B543">
        <f>'Main - Statewide'!B546</f>
        <v>0</v>
      </c>
      <c r="C543">
        <f>'Main - Statewide'!C546</f>
        <v>0</v>
      </c>
      <c r="D543" t="str">
        <f>'Main - Statewide'!D546</f>
        <v/>
      </c>
      <c r="E543">
        <f>'Main - Statewide'!E546</f>
        <v>0</v>
      </c>
      <c r="F543">
        <f>'Main - Statewide'!F546</f>
        <v>0</v>
      </c>
      <c r="G543">
        <f>'Main - Statewide'!G546</f>
        <v>0</v>
      </c>
      <c r="H543" s="66">
        <f>IFERROR(ROUND('Main - Statewide'!H546,2),"")</f>
        <v>0</v>
      </c>
      <c r="I543">
        <f>'Main - Statewide'!I546</f>
        <v>0</v>
      </c>
      <c r="J543">
        <f>'Main - Statewide'!J546</f>
        <v>0</v>
      </c>
      <c r="K543" t="str">
        <f>'Main - Statewide'!K546</f>
        <v/>
      </c>
      <c r="L543" t="str">
        <f>'Main - Statewide'!L546</f>
        <v/>
      </c>
      <c r="M543" t="str">
        <f>'Main - Statewide'!M546</f>
        <v/>
      </c>
      <c r="N543" t="str">
        <f>'Main - Statewide'!N546</f>
        <v/>
      </c>
      <c r="O543" t="str">
        <f>'Main - Statewide'!O546</f>
        <v/>
      </c>
      <c r="P543" t="str">
        <f>'Main - Statewide'!P546</f>
        <v/>
      </c>
      <c r="Q543" t="str">
        <f>'Main - Statewide'!Q546</f>
        <v/>
      </c>
      <c r="R543" t="str">
        <f>'Main - Statewide'!R546</f>
        <v/>
      </c>
    </row>
    <row r="544" spans="1:18" x14ac:dyDescent="0.25">
      <c r="A544" t="str">
        <f>'Main - Statewide'!A547</f>
        <v>64</v>
      </c>
      <c r="B544">
        <f>'Main - Statewide'!B547</f>
        <v>1</v>
      </c>
      <c r="C544" t="str">
        <f>'Main - Statewide'!C547</f>
        <v>0000</v>
      </c>
      <c r="D544" t="str">
        <f>'Main - Statewide'!D547</f>
        <v>PORTER COUNTY</v>
      </c>
      <c r="E544">
        <f>'Main - Statewide'!E547</f>
        <v>0</v>
      </c>
      <c r="F544">
        <f>'Main - Statewide'!F547</f>
        <v>71254</v>
      </c>
      <c r="G544">
        <f>'Main - Statewide'!G547</f>
        <v>0.41136160263256644</v>
      </c>
      <c r="H544" s="66">
        <f>IFERROR(ROUND('Main - Statewide'!H547,2),"")</f>
        <v>408066.99</v>
      </c>
      <c r="I544">
        <f>'Main - Statewide'!I547</f>
        <v>0</v>
      </c>
      <c r="J544">
        <f>'Main - Statewide'!J547</f>
        <v>0</v>
      </c>
      <c r="K544">
        <f>'Main - Statewide'!K547</f>
        <v>241035.85</v>
      </c>
      <c r="L544">
        <f>'Main - Statewide'!L547</f>
        <v>0</v>
      </c>
      <c r="M544">
        <f>'Main - Statewide'!M547</f>
        <v>0</v>
      </c>
      <c r="N544">
        <f>'Main - Statewide'!N547</f>
        <v>0</v>
      </c>
      <c r="O544">
        <f>'Main - Statewide'!O547</f>
        <v>0</v>
      </c>
      <c r="P544">
        <f>'Main - Statewide'!P547</f>
        <v>0</v>
      </c>
      <c r="Q544">
        <f>'Main - Statewide'!Q547</f>
        <v>241035.85</v>
      </c>
      <c r="R544">
        <f>'Main - Statewide'!R547</f>
        <v>167031.13999999998</v>
      </c>
    </row>
    <row r="545" spans="1:18" x14ac:dyDescent="0.25">
      <c r="A545" t="str">
        <f>'Main - Statewide'!A548</f>
        <v>64</v>
      </c>
      <c r="B545">
        <f>'Main - Statewide'!B548</f>
        <v>3</v>
      </c>
      <c r="C545" t="str">
        <f>'Main - Statewide'!C548</f>
        <v>0827</v>
      </c>
      <c r="D545" t="str">
        <f>'Main - Statewide'!D548</f>
        <v>BEVERLY SHORES CIVIL TOWN</v>
      </c>
      <c r="E545">
        <f>'Main - Statewide'!E548</f>
        <v>0</v>
      </c>
      <c r="F545">
        <f>'Main - Statewide'!F548</f>
        <v>599</v>
      </c>
      <c r="G545">
        <f>'Main - Statewide'!G548</f>
        <v>3.4581300695667233E-3</v>
      </c>
      <c r="H545" s="66">
        <f>IFERROR(ROUND('Main - Statewide'!H548,2),"")</f>
        <v>3430.43</v>
      </c>
      <c r="I545">
        <f>'Main - Statewide'!I548</f>
        <v>0</v>
      </c>
      <c r="J545">
        <f>'Main - Statewide'!J548</f>
        <v>0</v>
      </c>
      <c r="K545">
        <f>'Main - Statewide'!K548</f>
        <v>2026.28</v>
      </c>
      <c r="L545">
        <f>'Main - Statewide'!L548</f>
        <v>0</v>
      </c>
      <c r="M545">
        <f>'Main - Statewide'!M548</f>
        <v>0</v>
      </c>
      <c r="N545">
        <f>'Main - Statewide'!N548</f>
        <v>0</v>
      </c>
      <c r="O545">
        <f>'Main - Statewide'!O548</f>
        <v>0</v>
      </c>
      <c r="P545">
        <f>'Main - Statewide'!P548</f>
        <v>0</v>
      </c>
      <c r="Q545">
        <f>'Main - Statewide'!Q548</f>
        <v>2026.28</v>
      </c>
      <c r="R545">
        <f>'Main - Statewide'!R548</f>
        <v>1404.1499999999999</v>
      </c>
    </row>
    <row r="546" spans="1:18" x14ac:dyDescent="0.25">
      <c r="A546" t="str">
        <f>'Main - Statewide'!A549</f>
        <v>64</v>
      </c>
      <c r="B546">
        <f>'Main - Statewide'!B549</f>
        <v>3</v>
      </c>
      <c r="C546" t="str">
        <f>'Main - Statewide'!C549</f>
        <v>0828</v>
      </c>
      <c r="D546" t="str">
        <f>'Main - Statewide'!D549</f>
        <v>BURNS HARBOR CIVIL TOWN</v>
      </c>
      <c r="E546">
        <f>'Main - Statewide'!E549</f>
        <v>0</v>
      </c>
      <c r="F546">
        <f>'Main - Statewide'!F549</f>
        <v>2055</v>
      </c>
      <c r="G546">
        <f>'Main - Statewide'!G549</f>
        <v>1.1863868602603701E-2</v>
      </c>
      <c r="H546" s="66">
        <f>IFERROR(ROUND('Main - Statewide'!H549,2),"")</f>
        <v>11768.85</v>
      </c>
      <c r="I546">
        <f>'Main - Statewide'!I549</f>
        <v>0</v>
      </c>
      <c r="J546">
        <f>'Main - Statewide'!J549</f>
        <v>0</v>
      </c>
      <c r="K546">
        <f>'Main - Statewide'!K549</f>
        <v>6951.59</v>
      </c>
      <c r="L546">
        <f>'Main - Statewide'!L549</f>
        <v>0</v>
      </c>
      <c r="M546">
        <f>'Main - Statewide'!M549</f>
        <v>0</v>
      </c>
      <c r="N546">
        <f>'Main - Statewide'!N549</f>
        <v>0</v>
      </c>
      <c r="O546">
        <f>'Main - Statewide'!O549</f>
        <v>0</v>
      </c>
      <c r="P546">
        <f>'Main - Statewide'!P549</f>
        <v>0</v>
      </c>
      <c r="Q546">
        <f>'Main - Statewide'!Q549</f>
        <v>6951.59</v>
      </c>
      <c r="R546">
        <f>'Main - Statewide'!R549</f>
        <v>4817.26</v>
      </c>
    </row>
    <row r="547" spans="1:18" x14ac:dyDescent="0.25">
      <c r="A547" t="str">
        <f>'Main - Statewide'!A550</f>
        <v>64</v>
      </c>
      <c r="B547">
        <f>'Main - Statewide'!B550</f>
        <v>3</v>
      </c>
      <c r="C547" t="str">
        <f>'Main - Statewide'!C550</f>
        <v>0510</v>
      </c>
      <c r="D547" t="str">
        <f>'Main - Statewide'!D550</f>
        <v>CHESTERTON CIVIL TOWN</v>
      </c>
      <c r="E547">
        <f>'Main - Statewide'!E550</f>
        <v>0</v>
      </c>
      <c r="F547">
        <f>'Main - Statewide'!F550</f>
        <v>14241</v>
      </c>
      <c r="G547">
        <f>'Main - Statewide'!G550</f>
        <v>8.2215743440233233E-2</v>
      </c>
      <c r="H547" s="66">
        <f>IFERROR(ROUND('Main - Statewide'!H550,2),"")</f>
        <v>81557.27</v>
      </c>
      <c r="I547">
        <f>'Main - Statewide'!I550</f>
        <v>0</v>
      </c>
      <c r="J547">
        <f>'Main - Statewide'!J550</f>
        <v>0</v>
      </c>
      <c r="K547">
        <f>'Main - Statewide'!K550</f>
        <v>48174.02</v>
      </c>
      <c r="L547">
        <f>'Main - Statewide'!L550</f>
        <v>0</v>
      </c>
      <c r="M547">
        <f>'Main - Statewide'!M550</f>
        <v>0</v>
      </c>
      <c r="N547">
        <f>'Main - Statewide'!N550</f>
        <v>0</v>
      </c>
      <c r="O547">
        <f>'Main - Statewide'!O550</f>
        <v>0</v>
      </c>
      <c r="P547">
        <f>'Main - Statewide'!P550</f>
        <v>0</v>
      </c>
      <c r="Q547">
        <f>'Main - Statewide'!Q550</f>
        <v>48174.02</v>
      </c>
      <c r="R547">
        <f>'Main - Statewide'!R550</f>
        <v>33383.250000000007</v>
      </c>
    </row>
    <row r="548" spans="1:18" x14ac:dyDescent="0.25">
      <c r="A548" t="str">
        <f>'Main - Statewide'!A551</f>
        <v>64</v>
      </c>
      <c r="B548">
        <f>'Main - Statewide'!B551</f>
        <v>3</v>
      </c>
      <c r="C548" t="str">
        <f>'Main - Statewide'!C551</f>
        <v>0829</v>
      </c>
      <c r="D548" t="str">
        <f>'Main - Statewide'!D551</f>
        <v>DUNE ACRES CIVIL TOWN</v>
      </c>
      <c r="E548">
        <f>'Main - Statewide'!E551</f>
        <v>0</v>
      </c>
      <c r="F548">
        <f>'Main - Statewide'!F551</f>
        <v>234</v>
      </c>
      <c r="G548">
        <f>'Main - Statewide'!G551</f>
        <v>1.3509222642380857E-3</v>
      </c>
      <c r="H548" s="66">
        <f>IFERROR(ROUND('Main - Statewide'!H551,2),"")</f>
        <v>1340.1</v>
      </c>
      <c r="I548">
        <f>'Main - Statewide'!I551</f>
        <v>0</v>
      </c>
      <c r="J548">
        <f>'Main - Statewide'!J551</f>
        <v>0</v>
      </c>
      <c r="K548">
        <f>'Main - Statewide'!K551</f>
        <v>791.57</v>
      </c>
      <c r="L548">
        <f>'Main - Statewide'!L551</f>
        <v>0</v>
      </c>
      <c r="M548">
        <f>'Main - Statewide'!M551</f>
        <v>0</v>
      </c>
      <c r="N548">
        <f>'Main - Statewide'!N551</f>
        <v>0</v>
      </c>
      <c r="O548">
        <f>'Main - Statewide'!O551</f>
        <v>0</v>
      </c>
      <c r="P548">
        <f>'Main - Statewide'!P551</f>
        <v>0</v>
      </c>
      <c r="Q548">
        <f>'Main - Statewide'!Q551</f>
        <v>791.57</v>
      </c>
      <c r="R548">
        <f>'Main - Statewide'!R551</f>
        <v>548.52999999999986</v>
      </c>
    </row>
    <row r="549" spans="1:18" x14ac:dyDescent="0.25">
      <c r="A549" t="str">
        <f>'Main - Statewide'!A552</f>
        <v>64</v>
      </c>
      <c r="B549">
        <f>'Main - Statewide'!B552</f>
        <v>3</v>
      </c>
      <c r="C549" t="str">
        <f>'Main - Statewide'!C552</f>
        <v>0830</v>
      </c>
      <c r="D549" t="str">
        <f>'Main - Statewide'!D552</f>
        <v>HEBRON CIVIL TOWN</v>
      </c>
      <c r="E549">
        <f>'Main - Statewide'!E552</f>
        <v>0</v>
      </c>
      <c r="F549">
        <f>'Main - Statewide'!F552</f>
        <v>3755</v>
      </c>
      <c r="G549">
        <f>'Main - Statewide'!G552</f>
        <v>2.1678261120572698E-2</v>
      </c>
      <c r="H549" s="66">
        <f>IFERROR(ROUND('Main - Statewide'!H552,2),"")</f>
        <v>21504.639999999999</v>
      </c>
      <c r="I549">
        <f>'Main - Statewide'!I552</f>
        <v>0</v>
      </c>
      <c r="J549">
        <f>'Main - Statewide'!J552</f>
        <v>0</v>
      </c>
      <c r="K549">
        <f>'Main - Statewide'!K552</f>
        <v>12702.3</v>
      </c>
      <c r="L549">
        <f>'Main - Statewide'!L552</f>
        <v>0</v>
      </c>
      <c r="M549">
        <f>'Main - Statewide'!M552</f>
        <v>0</v>
      </c>
      <c r="N549">
        <f>'Main - Statewide'!N552</f>
        <v>0</v>
      </c>
      <c r="O549">
        <f>'Main - Statewide'!O552</f>
        <v>0</v>
      </c>
      <c r="P549">
        <f>'Main - Statewide'!P552</f>
        <v>0</v>
      </c>
      <c r="Q549">
        <f>'Main - Statewide'!Q552</f>
        <v>12702.3</v>
      </c>
      <c r="R549">
        <f>'Main - Statewide'!R552</f>
        <v>8802.34</v>
      </c>
    </row>
    <row r="550" spans="1:18" x14ac:dyDescent="0.25">
      <c r="A550" t="str">
        <f>'Main - Statewide'!A553</f>
        <v>64</v>
      </c>
      <c r="B550">
        <f>'Main - Statewide'!B553</f>
        <v>3</v>
      </c>
      <c r="C550" t="str">
        <f>'Main - Statewide'!C553</f>
        <v>0831</v>
      </c>
      <c r="D550" t="str">
        <f>'Main - Statewide'!D553</f>
        <v>KOUTS CIVIL TOWN</v>
      </c>
      <c r="E550">
        <f>'Main - Statewide'!E553</f>
        <v>0</v>
      </c>
      <c r="F550">
        <f>'Main - Statewide'!F553</f>
        <v>2028</v>
      </c>
      <c r="G550">
        <f>'Main - Statewide'!G553</f>
        <v>1.1707992956730076E-2</v>
      </c>
      <c r="H550" s="66">
        <f>IFERROR(ROUND('Main - Statewide'!H553,2),"")</f>
        <v>11614.22</v>
      </c>
      <c r="I550">
        <f>'Main - Statewide'!I553</f>
        <v>0</v>
      </c>
      <c r="J550">
        <f>'Main - Statewide'!J553</f>
        <v>0</v>
      </c>
      <c r="K550">
        <f>'Main - Statewide'!K553</f>
        <v>6860.26</v>
      </c>
      <c r="L550">
        <f>'Main - Statewide'!L553</f>
        <v>0</v>
      </c>
      <c r="M550">
        <f>'Main - Statewide'!M553</f>
        <v>0</v>
      </c>
      <c r="N550">
        <f>'Main - Statewide'!N553</f>
        <v>0</v>
      </c>
      <c r="O550">
        <f>'Main - Statewide'!O553</f>
        <v>0</v>
      </c>
      <c r="P550">
        <f>'Main - Statewide'!P553</f>
        <v>0</v>
      </c>
      <c r="Q550">
        <f>'Main - Statewide'!Q553</f>
        <v>6860.26</v>
      </c>
      <c r="R550">
        <f>'Main - Statewide'!R553</f>
        <v>4753.9599999999991</v>
      </c>
    </row>
    <row r="551" spans="1:18" x14ac:dyDescent="0.25">
      <c r="A551" t="str">
        <f>'Main - Statewide'!A554</f>
        <v>64</v>
      </c>
      <c r="B551">
        <f>'Main - Statewide'!B554</f>
        <v>3</v>
      </c>
      <c r="C551" t="str">
        <f>'Main - Statewide'!C554</f>
        <v>0832</v>
      </c>
      <c r="D551" t="str">
        <f>'Main - Statewide'!D554</f>
        <v>OGDEN DUNES CIVIL TOWN</v>
      </c>
      <c r="E551">
        <f>'Main - Statewide'!E554</f>
        <v>0</v>
      </c>
      <c r="F551">
        <f>'Main - Statewide'!F554</f>
        <v>1168</v>
      </c>
      <c r="G551">
        <f>'Main - Statewide'!G554</f>
        <v>6.743064977051641E-3</v>
      </c>
      <c r="H551" s="66">
        <f>IFERROR(ROUND('Main - Statewide'!H554,2),"")</f>
        <v>6689.06</v>
      </c>
      <c r="I551">
        <f>'Main - Statewide'!I554</f>
        <v>0</v>
      </c>
      <c r="J551">
        <f>'Main - Statewide'!J554</f>
        <v>0</v>
      </c>
      <c r="K551">
        <f>'Main - Statewide'!K554</f>
        <v>3951.07</v>
      </c>
      <c r="L551">
        <f>'Main - Statewide'!L554</f>
        <v>0</v>
      </c>
      <c r="M551">
        <f>'Main - Statewide'!M554</f>
        <v>0</v>
      </c>
      <c r="N551">
        <f>'Main - Statewide'!N554</f>
        <v>0</v>
      </c>
      <c r="O551">
        <f>'Main - Statewide'!O554</f>
        <v>0</v>
      </c>
      <c r="P551">
        <f>'Main - Statewide'!P554</f>
        <v>0</v>
      </c>
      <c r="Q551">
        <f>'Main - Statewide'!Q554</f>
        <v>3951.07</v>
      </c>
      <c r="R551">
        <f>'Main - Statewide'!R554</f>
        <v>2737.9900000000002</v>
      </c>
    </row>
    <row r="552" spans="1:18" x14ac:dyDescent="0.25">
      <c r="A552" t="str">
        <f>'Main - Statewide'!A555</f>
        <v>64</v>
      </c>
      <c r="B552">
        <f>'Main - Statewide'!B555</f>
        <v>3</v>
      </c>
      <c r="C552" t="str">
        <f>'Main - Statewide'!C555</f>
        <v>0303</v>
      </c>
      <c r="D552" t="str">
        <f>'Main - Statewide'!D555</f>
        <v>PORTAGE CIVIL CITY</v>
      </c>
      <c r="E552">
        <f>'Main - Statewide'!E555</f>
        <v>0</v>
      </c>
      <c r="F552">
        <f>'Main - Statewide'!F555</f>
        <v>37926</v>
      </c>
      <c r="G552">
        <f>'Main - Statewide'!G555</f>
        <v>0.21895332390381894</v>
      </c>
      <c r="H552" s="66">
        <f>IFERROR(ROUND('Main - Statewide'!H555,2),"")</f>
        <v>217199.72</v>
      </c>
      <c r="I552">
        <f>'Main - Statewide'!I555</f>
        <v>0</v>
      </c>
      <c r="J552">
        <f>'Main - Statewide'!J555</f>
        <v>0</v>
      </c>
      <c r="K552">
        <f>'Main - Statewide'!K555</f>
        <v>128294.91</v>
      </c>
      <c r="L552">
        <f>'Main - Statewide'!L555</f>
        <v>0</v>
      </c>
      <c r="M552">
        <f>'Main - Statewide'!M555</f>
        <v>0</v>
      </c>
      <c r="N552">
        <f>'Main - Statewide'!N555</f>
        <v>0</v>
      </c>
      <c r="O552">
        <f>'Main - Statewide'!O555</f>
        <v>0</v>
      </c>
      <c r="P552">
        <f>'Main - Statewide'!P555</f>
        <v>0</v>
      </c>
      <c r="Q552">
        <f>'Main - Statewide'!Q555</f>
        <v>128294.91</v>
      </c>
      <c r="R552">
        <f>'Main - Statewide'!R555</f>
        <v>88904.81</v>
      </c>
    </row>
    <row r="553" spans="1:18" x14ac:dyDescent="0.25">
      <c r="A553" t="str">
        <f>'Main - Statewide'!A556</f>
        <v>64</v>
      </c>
      <c r="B553">
        <f>'Main - Statewide'!B556</f>
        <v>3</v>
      </c>
      <c r="C553" t="str">
        <f>'Main - Statewide'!C556</f>
        <v>0833</v>
      </c>
      <c r="D553" t="str">
        <f>'Main - Statewide'!D556</f>
        <v>PORTER CIVIL TOWN</v>
      </c>
      <c r="E553">
        <f>'Main - Statewide'!E556</f>
        <v>0</v>
      </c>
      <c r="F553">
        <f>'Main - Statewide'!F556</f>
        <v>5210</v>
      </c>
      <c r="G553">
        <f>'Main - Statewide'!G556</f>
        <v>3.0078226481540283E-2</v>
      </c>
      <c r="H553" s="66">
        <f>IFERROR(ROUND('Main - Statewide'!H556,2),"")</f>
        <v>29837.33</v>
      </c>
      <c r="I553">
        <f>'Main - Statewide'!I556</f>
        <v>0</v>
      </c>
      <c r="J553">
        <f>'Main - Statewide'!J556</f>
        <v>0</v>
      </c>
      <c r="K553">
        <f>'Main - Statewide'!K556</f>
        <v>17624.23</v>
      </c>
      <c r="L553">
        <f>'Main - Statewide'!L556</f>
        <v>0</v>
      </c>
      <c r="M553">
        <f>'Main - Statewide'!M556</f>
        <v>0</v>
      </c>
      <c r="N553">
        <f>'Main - Statewide'!N556</f>
        <v>0</v>
      </c>
      <c r="O553">
        <f>'Main - Statewide'!O556</f>
        <v>0</v>
      </c>
      <c r="P553">
        <f>'Main - Statewide'!P556</f>
        <v>0</v>
      </c>
      <c r="Q553">
        <f>'Main - Statewide'!Q556</f>
        <v>17624.23</v>
      </c>
      <c r="R553">
        <f>'Main - Statewide'!R556</f>
        <v>12213.100000000002</v>
      </c>
    </row>
    <row r="554" spans="1:18" x14ac:dyDescent="0.25">
      <c r="A554" t="str">
        <f>'Main - Statewide'!A557</f>
        <v>64</v>
      </c>
      <c r="B554">
        <f>'Main - Statewide'!B557</f>
        <v>3</v>
      </c>
      <c r="C554" t="str">
        <f>'Main - Statewide'!C557</f>
        <v>0834</v>
      </c>
      <c r="D554" t="str">
        <f>'Main - Statewide'!D557</f>
        <v>PINES CIVIL TOWN</v>
      </c>
      <c r="E554">
        <f>'Main - Statewide'!E557</f>
        <v>0</v>
      </c>
      <c r="F554">
        <f>'Main - Statewide'!F557</f>
        <v>594</v>
      </c>
      <c r="G554">
        <f>'Main - Statewide'!G557</f>
        <v>3.4292642092197557E-3</v>
      </c>
      <c r="H554" s="66">
        <f>IFERROR(ROUND('Main - Statewide'!H557,2),"")</f>
        <v>3401.8</v>
      </c>
      <c r="I554">
        <f>'Main - Statewide'!I557</f>
        <v>0</v>
      </c>
      <c r="J554">
        <f>'Main - Statewide'!J557</f>
        <v>0</v>
      </c>
      <c r="K554">
        <f>'Main - Statewide'!K557</f>
        <v>2009.36</v>
      </c>
      <c r="L554">
        <f>'Main - Statewide'!L557</f>
        <v>0</v>
      </c>
      <c r="M554">
        <f>'Main - Statewide'!M557</f>
        <v>0</v>
      </c>
      <c r="N554">
        <f>'Main - Statewide'!N557</f>
        <v>0</v>
      </c>
      <c r="O554">
        <f>'Main - Statewide'!O557</f>
        <v>0</v>
      </c>
      <c r="P554">
        <f>'Main - Statewide'!P557</f>
        <v>0</v>
      </c>
      <c r="Q554">
        <f>'Main - Statewide'!Q557</f>
        <v>2009.36</v>
      </c>
      <c r="R554">
        <f>'Main - Statewide'!R557</f>
        <v>1392.4400000000003</v>
      </c>
    </row>
    <row r="555" spans="1:18" x14ac:dyDescent="0.25">
      <c r="A555" t="str">
        <f>'Main - Statewide'!A558</f>
        <v>64</v>
      </c>
      <c r="B555">
        <f>'Main - Statewide'!B558</f>
        <v>3</v>
      </c>
      <c r="C555" t="str">
        <f>'Main - Statewide'!C558</f>
        <v>0204</v>
      </c>
      <c r="D555" t="str">
        <f>'Main - Statewide'!D558</f>
        <v>VALPARAISO CIVIL CITY</v>
      </c>
      <c r="E555">
        <f>'Main - Statewide'!E558</f>
        <v>0</v>
      </c>
      <c r="F555">
        <f>'Main - Statewide'!F558</f>
        <v>34151</v>
      </c>
      <c r="G555">
        <f>'Main - Statewide'!G558</f>
        <v>0.19715959934185839</v>
      </c>
      <c r="H555" s="66">
        <f>IFERROR(ROUND('Main - Statewide'!H558,2),"")</f>
        <v>195580.54</v>
      </c>
      <c r="I555">
        <f>'Main - Statewide'!I558</f>
        <v>0</v>
      </c>
      <c r="J555">
        <f>'Main - Statewide'!J558</f>
        <v>0</v>
      </c>
      <c r="K555">
        <f>'Main - Statewide'!K558</f>
        <v>115524.96</v>
      </c>
      <c r="L555">
        <f>'Main - Statewide'!L558</f>
        <v>0</v>
      </c>
      <c r="M555">
        <f>'Main - Statewide'!M558</f>
        <v>0</v>
      </c>
      <c r="N555">
        <f>'Main - Statewide'!N558</f>
        <v>0</v>
      </c>
      <c r="O555">
        <f>'Main - Statewide'!O558</f>
        <v>0</v>
      </c>
      <c r="P555">
        <f>'Main - Statewide'!P558</f>
        <v>0</v>
      </c>
      <c r="Q555">
        <f>'Main - Statewide'!Q558</f>
        <v>115524.96</v>
      </c>
      <c r="R555">
        <f>'Main - Statewide'!R558</f>
        <v>80055.58</v>
      </c>
    </row>
    <row r="556" spans="1:18" x14ac:dyDescent="0.25">
      <c r="A556">
        <f>'Main - Statewide'!A559</f>
        <v>0</v>
      </c>
      <c r="B556">
        <f>'Main - Statewide'!B559</f>
        <v>0</v>
      </c>
      <c r="C556">
        <f>'Main - Statewide'!C559</f>
        <v>0</v>
      </c>
      <c r="D556" t="str">
        <f>'Main - Statewide'!D559</f>
        <v>COUNTY DISTRIBUTION AMOUNT</v>
      </c>
      <c r="E556">
        <f>'Main - Statewide'!E559</f>
        <v>0</v>
      </c>
      <c r="F556">
        <f>'Main - Statewide'!F559</f>
        <v>173215</v>
      </c>
      <c r="G556">
        <f>'Main - Statewide'!G559</f>
        <v>1</v>
      </c>
      <c r="H556" s="66">
        <f>IFERROR(ROUND('Main - Statewide'!H559,2),"")</f>
        <v>991990.95</v>
      </c>
      <c r="I556">
        <f>'Main - Statewide'!I559</f>
        <v>0</v>
      </c>
      <c r="J556">
        <f>'Main - Statewide'!J559</f>
        <v>0</v>
      </c>
      <c r="K556">
        <f>'Main - Statewide'!K559</f>
        <v>585946.39</v>
      </c>
      <c r="L556">
        <f>'Main - Statewide'!L559</f>
        <v>0</v>
      </c>
      <c r="M556">
        <f>'Main - Statewide'!M559</f>
        <v>0</v>
      </c>
      <c r="N556">
        <f>'Main - Statewide'!N559</f>
        <v>0</v>
      </c>
      <c r="O556">
        <f>'Main - Statewide'!O559</f>
        <v>0</v>
      </c>
      <c r="P556">
        <f>'Main - Statewide'!P559</f>
        <v>0</v>
      </c>
      <c r="Q556">
        <f>'Main - Statewide'!Q559</f>
        <v>585946.39</v>
      </c>
      <c r="R556">
        <f>'Main - Statewide'!R559</f>
        <v>406044.55999999994</v>
      </c>
    </row>
    <row r="557" spans="1:18" x14ac:dyDescent="0.25">
      <c r="A557" t="str">
        <f>'Main - Statewide'!A560</f>
        <v/>
      </c>
      <c r="B557">
        <f>'Main - Statewide'!B560</f>
        <v>0</v>
      </c>
      <c r="C557">
        <f>'Main - Statewide'!C560</f>
        <v>0</v>
      </c>
      <c r="D557" t="str">
        <f>'Main - Statewide'!D560</f>
        <v/>
      </c>
      <c r="E557">
        <f>'Main - Statewide'!E560</f>
        <v>0</v>
      </c>
      <c r="F557">
        <f>'Main - Statewide'!F560</f>
        <v>0</v>
      </c>
      <c r="G557">
        <f>'Main - Statewide'!G560</f>
        <v>0</v>
      </c>
      <c r="H557" s="66">
        <f>IFERROR(ROUND('Main - Statewide'!H560,2),"")</f>
        <v>0</v>
      </c>
      <c r="I557">
        <f>'Main - Statewide'!I560</f>
        <v>0</v>
      </c>
      <c r="J557">
        <f>'Main - Statewide'!J560</f>
        <v>0</v>
      </c>
      <c r="K557" t="str">
        <f>'Main - Statewide'!K560</f>
        <v/>
      </c>
      <c r="L557" t="str">
        <f>'Main - Statewide'!L560</f>
        <v/>
      </c>
      <c r="M557" t="str">
        <f>'Main - Statewide'!M560</f>
        <v/>
      </c>
      <c r="N557" t="str">
        <f>'Main - Statewide'!N560</f>
        <v/>
      </c>
      <c r="O557" t="str">
        <f>'Main - Statewide'!O560</f>
        <v/>
      </c>
      <c r="P557" t="str">
        <f>'Main - Statewide'!P560</f>
        <v/>
      </c>
      <c r="Q557" t="str">
        <f>'Main - Statewide'!Q560</f>
        <v/>
      </c>
      <c r="R557" t="str">
        <f>'Main - Statewide'!R560</f>
        <v/>
      </c>
    </row>
    <row r="558" spans="1:18" x14ac:dyDescent="0.25">
      <c r="A558" t="str">
        <f>'Main - Statewide'!A561</f>
        <v>65</v>
      </c>
      <c r="B558">
        <f>'Main - Statewide'!B561</f>
        <v>1</v>
      </c>
      <c r="C558" t="str">
        <f>'Main - Statewide'!C561</f>
        <v>0000</v>
      </c>
      <c r="D558" t="str">
        <f>'Main - Statewide'!D561</f>
        <v>POSEY COUNTY</v>
      </c>
      <c r="E558">
        <f>'Main - Statewide'!E561</f>
        <v>0</v>
      </c>
      <c r="F558">
        <f>'Main - Statewide'!F561</f>
        <v>16378</v>
      </c>
      <c r="G558">
        <f>'Main - Statewide'!G561</f>
        <v>0.64935373879946079</v>
      </c>
      <c r="H558" s="66">
        <f>IFERROR(ROUND('Main - Statewide'!H561,2),"")</f>
        <v>93795.73</v>
      </c>
      <c r="I558">
        <f>'Main - Statewide'!I561</f>
        <v>0</v>
      </c>
      <c r="J558">
        <f>'Main - Statewide'!J561</f>
        <v>0</v>
      </c>
      <c r="K558">
        <f>'Main - Statewide'!K561</f>
        <v>55403</v>
      </c>
      <c r="L558">
        <f>'Main - Statewide'!L561</f>
        <v>0</v>
      </c>
      <c r="M558">
        <f>'Main - Statewide'!M561</f>
        <v>0</v>
      </c>
      <c r="N558">
        <f>'Main - Statewide'!N561</f>
        <v>0</v>
      </c>
      <c r="O558">
        <f>'Main - Statewide'!O561</f>
        <v>0</v>
      </c>
      <c r="P558">
        <f>'Main - Statewide'!P561</f>
        <v>0</v>
      </c>
      <c r="Q558">
        <f>'Main - Statewide'!Q561</f>
        <v>55403</v>
      </c>
      <c r="R558">
        <f>'Main - Statewide'!R561</f>
        <v>38392.729999999996</v>
      </c>
    </row>
    <row r="559" spans="1:18" x14ac:dyDescent="0.25">
      <c r="A559" t="str">
        <f>'Main - Statewide'!A562</f>
        <v>65</v>
      </c>
      <c r="B559">
        <f>'Main - Statewide'!B562</f>
        <v>3</v>
      </c>
      <c r="C559" t="str">
        <f>'Main - Statewide'!C562</f>
        <v>0835</v>
      </c>
      <c r="D559" t="str">
        <f>'Main - Statewide'!D562</f>
        <v>CYNTHIANA CIVIL TOWN</v>
      </c>
      <c r="E559">
        <f>'Main - Statewide'!E562</f>
        <v>0</v>
      </c>
      <c r="F559">
        <f>'Main - Statewide'!F562</f>
        <v>552</v>
      </c>
      <c r="G559">
        <f>'Main - Statewide'!G562</f>
        <v>2.1885655380223613E-2</v>
      </c>
      <c r="H559" s="66">
        <f>IFERROR(ROUND('Main - Statewide'!H562,2),"")</f>
        <v>3161.27</v>
      </c>
      <c r="I559">
        <f>'Main - Statewide'!I562</f>
        <v>0</v>
      </c>
      <c r="J559">
        <f>'Main - Statewide'!J562</f>
        <v>0</v>
      </c>
      <c r="K559">
        <f>'Main - Statewide'!K562</f>
        <v>1867.29</v>
      </c>
      <c r="L559">
        <f>'Main - Statewide'!L562</f>
        <v>0</v>
      </c>
      <c r="M559">
        <f>'Main - Statewide'!M562</f>
        <v>0</v>
      </c>
      <c r="N559">
        <f>'Main - Statewide'!N562</f>
        <v>0</v>
      </c>
      <c r="O559">
        <f>'Main - Statewide'!O562</f>
        <v>0</v>
      </c>
      <c r="P559">
        <f>'Main - Statewide'!P562</f>
        <v>0</v>
      </c>
      <c r="Q559">
        <f>'Main - Statewide'!Q562</f>
        <v>1867.29</v>
      </c>
      <c r="R559">
        <f>'Main - Statewide'!R562</f>
        <v>1293.98</v>
      </c>
    </row>
    <row r="560" spans="1:18" x14ac:dyDescent="0.25">
      <c r="A560" t="str">
        <f>'Main - Statewide'!A563</f>
        <v>65</v>
      </c>
      <c r="B560">
        <f>'Main - Statewide'!B563</f>
        <v>3</v>
      </c>
      <c r="C560" t="str">
        <f>'Main - Statewide'!C563</f>
        <v>0836</v>
      </c>
      <c r="D560" t="str">
        <f>'Main - Statewide'!D563</f>
        <v>GRIFFIN CIVIL TOWN</v>
      </c>
      <c r="E560">
        <f>'Main - Statewide'!E563</f>
        <v>0</v>
      </c>
      <c r="F560">
        <f>'Main - Statewide'!F563</f>
        <v>143</v>
      </c>
      <c r="G560">
        <f>'Main - Statewide'!G563</f>
        <v>5.6696534771231467E-3</v>
      </c>
      <c r="H560" s="66">
        <f>IFERROR(ROUND('Main - Statewide'!H563,2),"")</f>
        <v>818.95</v>
      </c>
      <c r="I560">
        <f>'Main - Statewide'!I563</f>
        <v>0</v>
      </c>
      <c r="J560">
        <f>'Main - Statewide'!J563</f>
        <v>0</v>
      </c>
      <c r="K560">
        <f>'Main - Statewide'!K563</f>
        <v>483.74</v>
      </c>
      <c r="L560">
        <f>'Main - Statewide'!L563</f>
        <v>0</v>
      </c>
      <c r="M560">
        <f>'Main - Statewide'!M563</f>
        <v>0</v>
      </c>
      <c r="N560">
        <f>'Main - Statewide'!N563</f>
        <v>0</v>
      </c>
      <c r="O560">
        <f>'Main - Statewide'!O563</f>
        <v>0</v>
      </c>
      <c r="P560">
        <f>'Main - Statewide'!P563</f>
        <v>0</v>
      </c>
      <c r="Q560">
        <f>'Main - Statewide'!Q563</f>
        <v>483.74</v>
      </c>
      <c r="R560">
        <f>'Main - Statewide'!R563</f>
        <v>335.21000000000004</v>
      </c>
    </row>
    <row r="561" spans="1:18" x14ac:dyDescent="0.25">
      <c r="A561" t="str">
        <f>'Main - Statewide'!A564</f>
        <v>65</v>
      </c>
      <c r="B561">
        <f>'Main - Statewide'!B564</f>
        <v>3</v>
      </c>
      <c r="C561" t="str">
        <f>'Main - Statewide'!C564</f>
        <v>0419</v>
      </c>
      <c r="D561" t="str">
        <f>'Main - Statewide'!D564</f>
        <v>MOUNT VERNON CIVIL CITY</v>
      </c>
      <c r="E561">
        <f>'Main - Statewide'!E564</f>
        <v>0</v>
      </c>
      <c r="F561">
        <f>'Main - Statewide'!F564</f>
        <v>6493</v>
      </c>
      <c r="G561">
        <f>'Main - Statewide'!G564</f>
        <v>0.25743398620252161</v>
      </c>
      <c r="H561" s="66">
        <f>IFERROR(ROUND('Main - Statewide'!H564,2),"")</f>
        <v>37184.99</v>
      </c>
      <c r="I561">
        <f>'Main - Statewide'!I564</f>
        <v>0</v>
      </c>
      <c r="J561">
        <f>'Main - Statewide'!J564</f>
        <v>0</v>
      </c>
      <c r="K561">
        <f>'Main - Statewide'!K564</f>
        <v>21964.32</v>
      </c>
      <c r="L561">
        <f>'Main - Statewide'!L564</f>
        <v>0</v>
      </c>
      <c r="M561">
        <f>'Main - Statewide'!M564</f>
        <v>0</v>
      </c>
      <c r="N561">
        <f>'Main - Statewide'!N564</f>
        <v>0</v>
      </c>
      <c r="O561">
        <f>'Main - Statewide'!O564</f>
        <v>0</v>
      </c>
      <c r="P561">
        <f>'Main - Statewide'!P564</f>
        <v>0</v>
      </c>
      <c r="Q561">
        <f>'Main - Statewide'!Q564</f>
        <v>21964.32</v>
      </c>
      <c r="R561">
        <f>'Main - Statewide'!R564</f>
        <v>15220.669999999998</v>
      </c>
    </row>
    <row r="562" spans="1:18" x14ac:dyDescent="0.25">
      <c r="A562" t="str">
        <f>'Main - Statewide'!A565</f>
        <v>65</v>
      </c>
      <c r="B562">
        <f>'Main - Statewide'!B565</f>
        <v>3</v>
      </c>
      <c r="C562" t="str">
        <f>'Main - Statewide'!C565</f>
        <v>0837</v>
      </c>
      <c r="D562" t="str">
        <f>'Main - Statewide'!D565</f>
        <v>NEW HARMONY CIVIL TOWN</v>
      </c>
      <c r="E562">
        <f>'Main - Statewide'!E565</f>
        <v>0</v>
      </c>
      <c r="F562">
        <f>'Main - Statewide'!F565</f>
        <v>690</v>
      </c>
      <c r="G562">
        <f>'Main - Statewide'!G565</f>
        <v>2.7357069225279518E-2</v>
      </c>
      <c r="H562" s="66">
        <f>IFERROR(ROUND('Main - Statewide'!H565,2),"")</f>
        <v>3951.58</v>
      </c>
      <c r="I562">
        <f>'Main - Statewide'!I565</f>
        <v>0</v>
      </c>
      <c r="J562">
        <f>'Main - Statewide'!J565</f>
        <v>0</v>
      </c>
      <c r="K562">
        <f>'Main - Statewide'!K565</f>
        <v>2334.11</v>
      </c>
      <c r="L562">
        <f>'Main - Statewide'!L565</f>
        <v>0</v>
      </c>
      <c r="M562">
        <f>'Main - Statewide'!M565</f>
        <v>0</v>
      </c>
      <c r="N562">
        <f>'Main - Statewide'!N565</f>
        <v>0</v>
      </c>
      <c r="O562">
        <f>'Main - Statewide'!O565</f>
        <v>0</v>
      </c>
      <c r="P562">
        <f>'Main - Statewide'!P565</f>
        <v>0</v>
      </c>
      <c r="Q562">
        <f>'Main - Statewide'!Q565</f>
        <v>2334.11</v>
      </c>
      <c r="R562">
        <f>'Main - Statewide'!R565</f>
        <v>1617.4699999999998</v>
      </c>
    </row>
    <row r="563" spans="1:18" x14ac:dyDescent="0.25">
      <c r="A563" t="str">
        <f>'Main - Statewide'!A566</f>
        <v>65</v>
      </c>
      <c r="B563">
        <f>'Main - Statewide'!B566</f>
        <v>3</v>
      </c>
      <c r="C563" t="str">
        <f>'Main - Statewide'!C566</f>
        <v>0838</v>
      </c>
      <c r="D563" t="str">
        <f>'Main - Statewide'!D566</f>
        <v>POSEYVILLE CIVIL TOWN</v>
      </c>
      <c r="E563">
        <f>'Main - Statewide'!E566</f>
        <v>0</v>
      </c>
      <c r="F563">
        <f>'Main - Statewide'!F566</f>
        <v>966</v>
      </c>
      <c r="G563">
        <f>'Main - Statewide'!G566</f>
        <v>3.8299896915391325E-2</v>
      </c>
      <c r="H563" s="66">
        <f>IFERROR(ROUND('Main - Statewide'!H566,2),"")</f>
        <v>5532.22</v>
      </c>
      <c r="I563">
        <f>'Main - Statewide'!I566</f>
        <v>0</v>
      </c>
      <c r="J563">
        <f>'Main - Statewide'!J566</f>
        <v>0</v>
      </c>
      <c r="K563">
        <f>'Main - Statewide'!K566</f>
        <v>3267.76</v>
      </c>
      <c r="L563">
        <f>'Main - Statewide'!L566</f>
        <v>0</v>
      </c>
      <c r="M563">
        <f>'Main - Statewide'!M566</f>
        <v>0</v>
      </c>
      <c r="N563">
        <f>'Main - Statewide'!N566</f>
        <v>0</v>
      </c>
      <c r="O563">
        <f>'Main - Statewide'!O566</f>
        <v>0</v>
      </c>
      <c r="P563">
        <f>'Main - Statewide'!P566</f>
        <v>0</v>
      </c>
      <c r="Q563">
        <f>'Main - Statewide'!Q566</f>
        <v>3267.76</v>
      </c>
      <c r="R563">
        <f>'Main - Statewide'!R566</f>
        <v>2264.46</v>
      </c>
    </row>
    <row r="564" spans="1:18" x14ac:dyDescent="0.25">
      <c r="A564">
        <f>'Main - Statewide'!A567</f>
        <v>0</v>
      </c>
      <c r="B564">
        <f>'Main - Statewide'!B567</f>
        <v>0</v>
      </c>
      <c r="C564">
        <f>'Main - Statewide'!C567</f>
        <v>0</v>
      </c>
      <c r="D564" t="str">
        <f>'Main - Statewide'!D567</f>
        <v>COUNTY DISTRIBUTION AMOUNT</v>
      </c>
      <c r="E564">
        <f>'Main - Statewide'!E567</f>
        <v>0</v>
      </c>
      <c r="F564">
        <f>'Main - Statewide'!F567</f>
        <v>25222</v>
      </c>
      <c r="G564">
        <f>'Main - Statewide'!G567</f>
        <v>0.99999999999999989</v>
      </c>
      <c r="H564" s="66">
        <f>IFERROR(ROUND('Main - Statewide'!H567,2),"")</f>
        <v>144444.74</v>
      </c>
      <c r="I564">
        <f>'Main - Statewide'!I567</f>
        <v>0</v>
      </c>
      <c r="J564">
        <f>'Main - Statewide'!J567</f>
        <v>0</v>
      </c>
      <c r="K564">
        <f>'Main - Statewide'!K567</f>
        <v>85320.21</v>
      </c>
      <c r="L564">
        <f>'Main - Statewide'!L567</f>
        <v>0</v>
      </c>
      <c r="M564">
        <f>'Main - Statewide'!M567</f>
        <v>0</v>
      </c>
      <c r="N564">
        <f>'Main - Statewide'!N567</f>
        <v>0</v>
      </c>
      <c r="O564">
        <f>'Main - Statewide'!O567</f>
        <v>0</v>
      </c>
      <c r="P564">
        <f>'Main - Statewide'!P567</f>
        <v>0</v>
      </c>
      <c r="Q564">
        <f>'Main - Statewide'!Q567</f>
        <v>85320.21</v>
      </c>
      <c r="R564">
        <f>'Main - Statewide'!R567</f>
        <v>59124.529999999984</v>
      </c>
    </row>
    <row r="565" spans="1:18" x14ac:dyDescent="0.25">
      <c r="A565" t="str">
        <f>'Main - Statewide'!A568</f>
        <v/>
      </c>
      <c r="B565">
        <f>'Main - Statewide'!B568</f>
        <v>0</v>
      </c>
      <c r="C565">
        <f>'Main - Statewide'!C568</f>
        <v>0</v>
      </c>
      <c r="D565" t="str">
        <f>'Main - Statewide'!D568</f>
        <v/>
      </c>
      <c r="E565">
        <f>'Main - Statewide'!E568</f>
        <v>0</v>
      </c>
      <c r="F565">
        <f>'Main - Statewide'!F568</f>
        <v>0</v>
      </c>
      <c r="G565">
        <f>'Main - Statewide'!G568</f>
        <v>0</v>
      </c>
      <c r="H565" s="66">
        <f>IFERROR(ROUND('Main - Statewide'!H568,2),"")</f>
        <v>0</v>
      </c>
      <c r="I565">
        <f>'Main - Statewide'!I568</f>
        <v>0</v>
      </c>
      <c r="J565">
        <f>'Main - Statewide'!J568</f>
        <v>0</v>
      </c>
      <c r="K565" t="str">
        <f>'Main - Statewide'!K568</f>
        <v/>
      </c>
      <c r="L565" t="str">
        <f>'Main - Statewide'!L568</f>
        <v/>
      </c>
      <c r="M565" t="str">
        <f>'Main - Statewide'!M568</f>
        <v/>
      </c>
      <c r="N565" t="str">
        <f>'Main - Statewide'!N568</f>
        <v/>
      </c>
      <c r="O565" t="str">
        <f>'Main - Statewide'!O568</f>
        <v/>
      </c>
      <c r="P565" t="str">
        <f>'Main - Statewide'!P568</f>
        <v/>
      </c>
      <c r="Q565" t="str">
        <f>'Main - Statewide'!Q568</f>
        <v/>
      </c>
      <c r="R565" t="str">
        <f>'Main - Statewide'!R568</f>
        <v/>
      </c>
    </row>
    <row r="566" spans="1:18" x14ac:dyDescent="0.25">
      <c r="A566" t="str">
        <f>'Main - Statewide'!A569</f>
        <v>66</v>
      </c>
      <c r="B566">
        <f>'Main - Statewide'!B569</f>
        <v>1</v>
      </c>
      <c r="C566" t="str">
        <f>'Main - Statewide'!C569</f>
        <v>0000</v>
      </c>
      <c r="D566" t="str">
        <f>'Main - Statewide'!D569</f>
        <v>PULASKI COUNTY</v>
      </c>
      <c r="E566">
        <f>'Main - Statewide'!E569</f>
        <v>0</v>
      </c>
      <c r="F566">
        <f>'Main - Statewide'!F569</f>
        <v>8603</v>
      </c>
      <c r="G566">
        <f>'Main - Statewide'!G569</f>
        <v>0.6874700335624101</v>
      </c>
      <c r="H566" s="66">
        <f>IFERROR(ROUND('Main - Statewide'!H569,2),"")</f>
        <v>49268.82</v>
      </c>
      <c r="I566">
        <f>'Main - Statewide'!I569</f>
        <v>0</v>
      </c>
      <c r="J566">
        <f>'Main - Statewide'!J569</f>
        <v>0</v>
      </c>
      <c r="K566">
        <f>'Main - Statewide'!K569</f>
        <v>29101.96</v>
      </c>
      <c r="L566">
        <f>'Main - Statewide'!L569</f>
        <v>0</v>
      </c>
      <c r="M566">
        <f>'Main - Statewide'!M569</f>
        <v>0</v>
      </c>
      <c r="N566">
        <f>'Main - Statewide'!N569</f>
        <v>0</v>
      </c>
      <c r="O566">
        <f>'Main - Statewide'!O569</f>
        <v>0</v>
      </c>
      <c r="P566">
        <f>'Main - Statewide'!P569</f>
        <v>0</v>
      </c>
      <c r="Q566">
        <f>'Main - Statewide'!Q569</f>
        <v>29101.96</v>
      </c>
      <c r="R566">
        <f>'Main - Statewide'!R569</f>
        <v>20166.86</v>
      </c>
    </row>
    <row r="567" spans="1:18" x14ac:dyDescent="0.25">
      <c r="A567" t="str">
        <f>'Main - Statewide'!A570</f>
        <v>66</v>
      </c>
      <c r="B567">
        <f>'Main - Statewide'!B570</f>
        <v>3</v>
      </c>
      <c r="C567" t="str">
        <f>'Main - Statewide'!C570</f>
        <v>0839</v>
      </c>
      <c r="D567" t="str">
        <f>'Main - Statewide'!D570</f>
        <v>FRANCESVILLE CIVIL TOWN</v>
      </c>
      <c r="E567">
        <f>'Main - Statewide'!E570</f>
        <v>0</v>
      </c>
      <c r="F567">
        <f>'Main - Statewide'!F570</f>
        <v>852</v>
      </c>
      <c r="G567">
        <f>'Main - Statewide'!G570</f>
        <v>6.8083746204251241E-2</v>
      </c>
      <c r="H567" s="66">
        <f>IFERROR(ROUND('Main - Statewide'!H570,2),"")</f>
        <v>4879.3500000000004</v>
      </c>
      <c r="I567">
        <f>'Main - Statewide'!I570</f>
        <v>0</v>
      </c>
      <c r="J567">
        <f>'Main - Statewide'!J570</f>
        <v>0</v>
      </c>
      <c r="K567">
        <f>'Main - Statewide'!K570</f>
        <v>2882.12</v>
      </c>
      <c r="L567">
        <f>'Main - Statewide'!L570</f>
        <v>0</v>
      </c>
      <c r="M567">
        <f>'Main - Statewide'!M570</f>
        <v>0</v>
      </c>
      <c r="N567">
        <f>'Main - Statewide'!N570</f>
        <v>0</v>
      </c>
      <c r="O567">
        <f>'Main - Statewide'!O570</f>
        <v>0</v>
      </c>
      <c r="P567">
        <f>'Main - Statewide'!P570</f>
        <v>0</v>
      </c>
      <c r="Q567">
        <f>'Main - Statewide'!Q570</f>
        <v>2882.12</v>
      </c>
      <c r="R567">
        <f>'Main - Statewide'!R570</f>
        <v>1997.2300000000005</v>
      </c>
    </row>
    <row r="568" spans="1:18" x14ac:dyDescent="0.25">
      <c r="A568" t="str">
        <f>'Main - Statewide'!A571</f>
        <v>66</v>
      </c>
      <c r="B568">
        <f>'Main - Statewide'!B571</f>
        <v>3</v>
      </c>
      <c r="C568" t="str">
        <f>'Main - Statewide'!C571</f>
        <v>0840</v>
      </c>
      <c r="D568" t="str">
        <f>'Main - Statewide'!D571</f>
        <v>MEDARYVILLE CIVIL TOWN</v>
      </c>
      <c r="E568">
        <f>'Main - Statewide'!E571</f>
        <v>0</v>
      </c>
      <c r="F568">
        <f>'Main - Statewide'!F571</f>
        <v>559</v>
      </c>
      <c r="G568">
        <f>'Main - Statewide'!G571</f>
        <v>4.4669969634009911E-2</v>
      </c>
      <c r="H568" s="66">
        <f>IFERROR(ROUND('Main - Statewide'!H571,2),"")</f>
        <v>3201.36</v>
      </c>
      <c r="I568">
        <f>'Main - Statewide'!I571</f>
        <v>0</v>
      </c>
      <c r="J568">
        <f>'Main - Statewide'!J571</f>
        <v>0</v>
      </c>
      <c r="K568">
        <f>'Main - Statewide'!K571</f>
        <v>1890.97</v>
      </c>
      <c r="L568">
        <f>'Main - Statewide'!L571</f>
        <v>0</v>
      </c>
      <c r="M568">
        <f>'Main - Statewide'!M571</f>
        <v>0</v>
      </c>
      <c r="N568">
        <f>'Main - Statewide'!N571</f>
        <v>0</v>
      </c>
      <c r="O568">
        <f>'Main - Statewide'!O571</f>
        <v>0</v>
      </c>
      <c r="P568">
        <f>'Main - Statewide'!P571</f>
        <v>0</v>
      </c>
      <c r="Q568">
        <f>'Main - Statewide'!Q571</f>
        <v>1890.97</v>
      </c>
      <c r="R568">
        <f>'Main - Statewide'!R571</f>
        <v>1310.3900000000001</v>
      </c>
    </row>
    <row r="569" spans="1:18" x14ac:dyDescent="0.25">
      <c r="A569" t="str">
        <f>'Main - Statewide'!A572</f>
        <v>66</v>
      </c>
      <c r="B569">
        <f>'Main - Statewide'!B572</f>
        <v>3</v>
      </c>
      <c r="C569" t="str">
        <f>'Main - Statewide'!C572</f>
        <v>0841</v>
      </c>
      <c r="D569" t="str">
        <f>'Main - Statewide'!D572</f>
        <v>MONTEREY CIVIL TOWN</v>
      </c>
      <c r="E569">
        <f>'Main - Statewide'!E572</f>
        <v>0</v>
      </c>
      <c r="F569">
        <f>'Main - Statewide'!F572</f>
        <v>182</v>
      </c>
      <c r="G569">
        <f>'Main - Statewide'!G572</f>
        <v>1.4543711043631133E-2</v>
      </c>
      <c r="H569" s="66">
        <f>IFERROR(ROUND('Main - Statewide'!H572,2),"")</f>
        <v>1042.3</v>
      </c>
      <c r="I569">
        <f>'Main - Statewide'!I572</f>
        <v>0</v>
      </c>
      <c r="J569">
        <f>'Main - Statewide'!J572</f>
        <v>0</v>
      </c>
      <c r="K569">
        <f>'Main - Statewide'!K572</f>
        <v>615.66</v>
      </c>
      <c r="L569">
        <f>'Main - Statewide'!L572</f>
        <v>0</v>
      </c>
      <c r="M569">
        <f>'Main - Statewide'!M572</f>
        <v>0</v>
      </c>
      <c r="N569">
        <f>'Main - Statewide'!N572</f>
        <v>0</v>
      </c>
      <c r="O569">
        <f>'Main - Statewide'!O572</f>
        <v>0</v>
      </c>
      <c r="P569">
        <f>'Main - Statewide'!P572</f>
        <v>0</v>
      </c>
      <c r="Q569">
        <f>'Main - Statewide'!Q572</f>
        <v>615.66</v>
      </c>
      <c r="R569">
        <f>'Main - Statewide'!R572</f>
        <v>426.64</v>
      </c>
    </row>
    <row r="570" spans="1:18" x14ac:dyDescent="0.25">
      <c r="A570" t="str">
        <f>'Main - Statewide'!A573</f>
        <v>66</v>
      </c>
      <c r="B570">
        <f>'Main - Statewide'!B573</f>
        <v>3</v>
      </c>
      <c r="C570" t="str">
        <f>'Main - Statewide'!C573</f>
        <v>0842</v>
      </c>
      <c r="D570" t="str">
        <f>'Main - Statewide'!D573</f>
        <v>WINAMAC CIVIL TOWN</v>
      </c>
      <c r="E570">
        <f>'Main - Statewide'!E573</f>
        <v>0</v>
      </c>
      <c r="F570">
        <f>'Main - Statewide'!F573</f>
        <v>2318</v>
      </c>
      <c r="G570">
        <f>'Main - Statewide'!G573</f>
        <v>0.18523253955569763</v>
      </c>
      <c r="H570" s="66">
        <f>IFERROR(ROUND('Main - Statewide'!H573,2),"")</f>
        <v>13275.03</v>
      </c>
      <c r="I570">
        <f>'Main - Statewide'!I573</f>
        <v>0</v>
      </c>
      <c r="J570">
        <f>'Main - Statewide'!J573</f>
        <v>0</v>
      </c>
      <c r="K570">
        <f>'Main - Statewide'!K573</f>
        <v>7841.26</v>
      </c>
      <c r="L570">
        <f>'Main - Statewide'!L573</f>
        <v>0</v>
      </c>
      <c r="M570">
        <f>'Main - Statewide'!M573</f>
        <v>0</v>
      </c>
      <c r="N570">
        <f>'Main - Statewide'!N573</f>
        <v>0</v>
      </c>
      <c r="O570">
        <f>'Main - Statewide'!O573</f>
        <v>0</v>
      </c>
      <c r="P570">
        <f>'Main - Statewide'!P573</f>
        <v>0</v>
      </c>
      <c r="Q570">
        <f>'Main - Statewide'!Q573</f>
        <v>7841.26</v>
      </c>
      <c r="R570">
        <f>'Main - Statewide'!R573</f>
        <v>5433.77</v>
      </c>
    </row>
    <row r="571" spans="1:18" x14ac:dyDescent="0.25">
      <c r="A571">
        <f>'Main - Statewide'!A574</f>
        <v>0</v>
      </c>
      <c r="B571">
        <f>'Main - Statewide'!B574</f>
        <v>0</v>
      </c>
      <c r="C571">
        <f>'Main - Statewide'!C574</f>
        <v>0</v>
      </c>
      <c r="D571" t="str">
        <f>'Main - Statewide'!D574</f>
        <v>COUNTY DISTRIBUTION AMOUNT</v>
      </c>
      <c r="E571">
        <f>'Main - Statewide'!E574</f>
        <v>0</v>
      </c>
      <c r="F571">
        <f>'Main - Statewide'!F574</f>
        <v>12514</v>
      </c>
      <c r="G571">
        <f>'Main - Statewide'!G574</f>
        <v>1</v>
      </c>
      <c r="H571" s="66">
        <f>IFERROR(ROUND('Main - Statewide'!H574,2),"")</f>
        <v>71666.86</v>
      </c>
      <c r="I571">
        <f>'Main - Statewide'!I574</f>
        <v>0</v>
      </c>
      <c r="J571">
        <f>'Main - Statewide'!J574</f>
        <v>0</v>
      </c>
      <c r="K571">
        <f>'Main - Statewide'!K574</f>
        <v>42331.98</v>
      </c>
      <c r="L571">
        <f>'Main - Statewide'!L574</f>
        <v>0</v>
      </c>
      <c r="M571">
        <f>'Main - Statewide'!M574</f>
        <v>0</v>
      </c>
      <c r="N571">
        <f>'Main - Statewide'!N574</f>
        <v>0</v>
      </c>
      <c r="O571">
        <f>'Main - Statewide'!O574</f>
        <v>0</v>
      </c>
      <c r="P571">
        <f>'Main - Statewide'!P574</f>
        <v>0</v>
      </c>
      <c r="Q571">
        <f>'Main - Statewide'!Q574</f>
        <v>42331.98</v>
      </c>
      <c r="R571">
        <f>'Main - Statewide'!R574</f>
        <v>29334.879999999997</v>
      </c>
    </row>
    <row r="572" spans="1:18" x14ac:dyDescent="0.25">
      <c r="A572" t="str">
        <f>'Main - Statewide'!A575</f>
        <v/>
      </c>
      <c r="B572">
        <f>'Main - Statewide'!B575</f>
        <v>0</v>
      </c>
      <c r="C572">
        <f>'Main - Statewide'!C575</f>
        <v>0</v>
      </c>
      <c r="D572" t="str">
        <f>'Main - Statewide'!D575</f>
        <v/>
      </c>
      <c r="E572">
        <f>'Main - Statewide'!E575</f>
        <v>0</v>
      </c>
      <c r="F572">
        <f>'Main - Statewide'!F575</f>
        <v>0</v>
      </c>
      <c r="G572">
        <f>'Main - Statewide'!G575</f>
        <v>0</v>
      </c>
      <c r="H572" s="66">
        <f>IFERROR(ROUND('Main - Statewide'!H575,2),"")</f>
        <v>0</v>
      </c>
      <c r="I572">
        <f>'Main - Statewide'!I575</f>
        <v>0</v>
      </c>
      <c r="J572">
        <f>'Main - Statewide'!J575</f>
        <v>0</v>
      </c>
      <c r="K572" t="str">
        <f>'Main - Statewide'!K575</f>
        <v/>
      </c>
      <c r="L572" t="str">
        <f>'Main - Statewide'!L575</f>
        <v/>
      </c>
      <c r="M572" t="str">
        <f>'Main - Statewide'!M575</f>
        <v/>
      </c>
      <c r="N572" t="str">
        <f>'Main - Statewide'!N575</f>
        <v/>
      </c>
      <c r="O572" t="str">
        <f>'Main - Statewide'!O575</f>
        <v/>
      </c>
      <c r="P572" t="str">
        <f>'Main - Statewide'!P575</f>
        <v/>
      </c>
      <c r="Q572" t="str">
        <f>'Main - Statewide'!Q575</f>
        <v/>
      </c>
      <c r="R572" t="str">
        <f>'Main - Statewide'!R575</f>
        <v/>
      </c>
    </row>
    <row r="573" spans="1:18" x14ac:dyDescent="0.25">
      <c r="A573" t="str">
        <f>'Main - Statewide'!A576</f>
        <v>67</v>
      </c>
      <c r="B573">
        <f>'Main - Statewide'!B576</f>
        <v>1</v>
      </c>
      <c r="C573" t="str">
        <f>'Main - Statewide'!C576</f>
        <v>0000</v>
      </c>
      <c r="D573" t="str">
        <f>'Main - Statewide'!D576</f>
        <v>PUTNAM COUNTY</v>
      </c>
      <c r="E573">
        <f>'Main - Statewide'!E576</f>
        <v>0</v>
      </c>
      <c r="F573">
        <f>'Main - Statewide'!F576</f>
        <v>22484</v>
      </c>
      <c r="G573">
        <f>'Main - Statewide'!G576</f>
        <v>0.61220933398682131</v>
      </c>
      <c r="H573" s="66">
        <f>IFERROR(ROUND('Main - Statewide'!H576,2),"")</f>
        <v>128764.4</v>
      </c>
      <c r="I573">
        <f>'Main - Statewide'!I576</f>
        <v>0</v>
      </c>
      <c r="J573">
        <f>'Main - Statewide'!J576</f>
        <v>0</v>
      </c>
      <c r="K573">
        <f>'Main - Statewide'!K576</f>
        <v>76058.19</v>
      </c>
      <c r="L573">
        <f>'Main - Statewide'!L576</f>
        <v>0</v>
      </c>
      <c r="M573">
        <f>'Main - Statewide'!M576</f>
        <v>0</v>
      </c>
      <c r="N573">
        <f>'Main - Statewide'!N576</f>
        <v>0</v>
      </c>
      <c r="O573">
        <f>'Main - Statewide'!O576</f>
        <v>0</v>
      </c>
      <c r="P573">
        <f>'Main - Statewide'!P576</f>
        <v>0</v>
      </c>
      <c r="Q573">
        <f>'Main - Statewide'!Q576</f>
        <v>76058.19</v>
      </c>
      <c r="R573">
        <f>'Main - Statewide'!R576</f>
        <v>52706.209999999992</v>
      </c>
    </row>
    <row r="574" spans="1:18" x14ac:dyDescent="0.25">
      <c r="A574" t="str">
        <f>'Main - Statewide'!A577</f>
        <v>67</v>
      </c>
      <c r="B574">
        <f>'Main - Statewide'!B577</f>
        <v>3</v>
      </c>
      <c r="C574" t="str">
        <f>'Main - Statewide'!C577</f>
        <v>0843</v>
      </c>
      <c r="D574" t="str">
        <f>'Main - Statewide'!D577</f>
        <v>BAINBRIDGE CIVIL TOWN</v>
      </c>
      <c r="E574">
        <f>'Main - Statewide'!E577</f>
        <v>0</v>
      </c>
      <c r="F574">
        <f>'Main - Statewide'!F577</f>
        <v>684</v>
      </c>
      <c r="G574">
        <f>'Main - Statewide'!G577</f>
        <v>1.8624407776507108E-2</v>
      </c>
      <c r="H574" s="66">
        <f>IFERROR(ROUND('Main - Statewide'!H577,2),"")</f>
        <v>3917.22</v>
      </c>
      <c r="I574">
        <f>'Main - Statewide'!I577</f>
        <v>0</v>
      </c>
      <c r="J574">
        <f>'Main - Statewide'!J577</f>
        <v>0</v>
      </c>
      <c r="K574">
        <f>'Main - Statewide'!K577</f>
        <v>2313.81</v>
      </c>
      <c r="L574">
        <f>'Main - Statewide'!L577</f>
        <v>0</v>
      </c>
      <c r="M574">
        <f>'Main - Statewide'!M577</f>
        <v>0</v>
      </c>
      <c r="N574">
        <f>'Main - Statewide'!N577</f>
        <v>0</v>
      </c>
      <c r="O574">
        <f>'Main - Statewide'!O577</f>
        <v>0</v>
      </c>
      <c r="P574">
        <f>'Main - Statewide'!P577</f>
        <v>0</v>
      </c>
      <c r="Q574">
        <f>'Main - Statewide'!Q577</f>
        <v>2313.81</v>
      </c>
      <c r="R574">
        <f>'Main - Statewide'!R577</f>
        <v>1603.4099999999999</v>
      </c>
    </row>
    <row r="575" spans="1:18" x14ac:dyDescent="0.25">
      <c r="A575" t="str">
        <f>'Main - Statewide'!A578</f>
        <v>67</v>
      </c>
      <c r="B575">
        <f>'Main - Statewide'!B578</f>
        <v>3</v>
      </c>
      <c r="C575" t="str">
        <f>'Main - Statewide'!C578</f>
        <v>0844</v>
      </c>
      <c r="D575" t="str">
        <f>'Main - Statewide'!D578</f>
        <v>CLOVERDALE CIVIL TOWN</v>
      </c>
      <c r="E575">
        <f>'Main - Statewide'!E578</f>
        <v>0</v>
      </c>
      <c r="F575">
        <f>'Main - Statewide'!F578</f>
        <v>2060</v>
      </c>
      <c r="G575">
        <f>'Main - Statewide'!G578</f>
        <v>5.6091052660240705E-2</v>
      </c>
      <c r="H575" s="66">
        <f>IFERROR(ROUND('Main - Statewide'!H578,2),"")</f>
        <v>11797.49</v>
      </c>
      <c r="I575">
        <f>'Main - Statewide'!I578</f>
        <v>0</v>
      </c>
      <c r="J575">
        <f>'Main - Statewide'!J578</f>
        <v>0</v>
      </c>
      <c r="K575">
        <f>'Main - Statewide'!K578</f>
        <v>6968.5</v>
      </c>
      <c r="L575">
        <f>'Main - Statewide'!L578</f>
        <v>0</v>
      </c>
      <c r="M575">
        <f>'Main - Statewide'!M578</f>
        <v>0</v>
      </c>
      <c r="N575">
        <f>'Main - Statewide'!N578</f>
        <v>0</v>
      </c>
      <c r="O575">
        <f>'Main - Statewide'!O578</f>
        <v>0</v>
      </c>
      <c r="P575">
        <f>'Main - Statewide'!P578</f>
        <v>0</v>
      </c>
      <c r="Q575">
        <f>'Main - Statewide'!Q578</f>
        <v>6968.5</v>
      </c>
      <c r="R575">
        <f>'Main - Statewide'!R578</f>
        <v>4828.99</v>
      </c>
    </row>
    <row r="576" spans="1:18" x14ac:dyDescent="0.25">
      <c r="A576" t="str">
        <f>'Main - Statewide'!A579</f>
        <v>67</v>
      </c>
      <c r="B576">
        <f>'Main - Statewide'!B579</f>
        <v>3</v>
      </c>
      <c r="C576" t="str">
        <f>'Main - Statewide'!C579</f>
        <v>0965</v>
      </c>
      <c r="D576" t="str">
        <f>'Main - Statewide'!D579</f>
        <v>FILLMORE CIVIL TOWN</v>
      </c>
      <c r="E576">
        <f>'Main - Statewide'!E579</f>
        <v>0</v>
      </c>
      <c r="F576">
        <f>'Main - Statewide'!F579</f>
        <v>532</v>
      </c>
      <c r="G576">
        <f>'Main - Statewide'!G579</f>
        <v>1.4485650492838861E-2</v>
      </c>
      <c r="H576" s="66">
        <f>IFERROR(ROUND('Main - Statewide'!H579,2),"")</f>
        <v>3046.73</v>
      </c>
      <c r="I576">
        <f>'Main - Statewide'!I579</f>
        <v>0</v>
      </c>
      <c r="J576">
        <f>'Main - Statewide'!J579</f>
        <v>0</v>
      </c>
      <c r="K576">
        <f>'Main - Statewide'!K579</f>
        <v>1799.63</v>
      </c>
      <c r="L576">
        <f>'Main - Statewide'!L579</f>
        <v>0</v>
      </c>
      <c r="M576">
        <f>'Main - Statewide'!M579</f>
        <v>0</v>
      </c>
      <c r="N576">
        <f>'Main - Statewide'!N579</f>
        <v>0</v>
      </c>
      <c r="O576">
        <f>'Main - Statewide'!O579</f>
        <v>0</v>
      </c>
      <c r="P576">
        <f>'Main - Statewide'!P579</f>
        <v>0</v>
      </c>
      <c r="Q576">
        <f>'Main - Statewide'!Q579</f>
        <v>1799.63</v>
      </c>
      <c r="R576">
        <f>'Main - Statewide'!R579</f>
        <v>1247.0999999999999</v>
      </c>
    </row>
    <row r="577" spans="1:18" x14ac:dyDescent="0.25">
      <c r="A577" t="str">
        <f>'Main - Statewide'!A580</f>
        <v>67</v>
      </c>
      <c r="B577">
        <f>'Main - Statewide'!B580</f>
        <v>3</v>
      </c>
      <c r="C577" t="str">
        <f>'Main - Statewide'!C580</f>
        <v>0404</v>
      </c>
      <c r="D577" t="str">
        <f>'Main - Statewide'!D580</f>
        <v>GREENCASTLE CIVIL CITY</v>
      </c>
      <c r="E577">
        <f>'Main - Statewide'!E580</f>
        <v>0</v>
      </c>
      <c r="F577">
        <f>'Main - Statewide'!F580</f>
        <v>9820</v>
      </c>
      <c r="G577">
        <f>'Main - Statewide'!G580</f>
        <v>0.26738550345804063</v>
      </c>
      <c r="H577" s="66">
        <f>IFERROR(ROUND('Main - Statewide'!H580,2),"")</f>
        <v>56238.5</v>
      </c>
      <c r="I577">
        <f>'Main - Statewide'!I580</f>
        <v>0</v>
      </c>
      <c r="J577">
        <f>'Main - Statewide'!J580</f>
        <v>0</v>
      </c>
      <c r="K577">
        <f>'Main - Statewide'!K580</f>
        <v>33218.79</v>
      </c>
      <c r="L577">
        <f>'Main - Statewide'!L580</f>
        <v>0</v>
      </c>
      <c r="M577">
        <f>'Main - Statewide'!M580</f>
        <v>0</v>
      </c>
      <c r="N577">
        <f>'Main - Statewide'!N580</f>
        <v>0</v>
      </c>
      <c r="O577">
        <f>'Main - Statewide'!O580</f>
        <v>0</v>
      </c>
      <c r="P577">
        <f>'Main - Statewide'!P580</f>
        <v>0</v>
      </c>
      <c r="Q577">
        <f>'Main - Statewide'!Q580</f>
        <v>33218.79</v>
      </c>
      <c r="R577">
        <f>'Main - Statewide'!R580</f>
        <v>23019.71</v>
      </c>
    </row>
    <row r="578" spans="1:18" x14ac:dyDescent="0.25">
      <c r="A578" t="str">
        <f>'Main - Statewide'!A581</f>
        <v>67</v>
      </c>
      <c r="B578">
        <f>'Main - Statewide'!B581</f>
        <v>3</v>
      </c>
      <c r="C578" t="str">
        <f>'Main - Statewide'!C581</f>
        <v>0845</v>
      </c>
      <c r="D578" t="str">
        <f>'Main - Statewide'!D581</f>
        <v>ROACHDALE CIVIL TOWN</v>
      </c>
      <c r="E578">
        <f>'Main - Statewide'!E581</f>
        <v>0</v>
      </c>
      <c r="F578">
        <f>'Main - Statewide'!F581</f>
        <v>840</v>
      </c>
      <c r="G578">
        <f>'Main - Statewide'!G581</f>
        <v>2.2872079725535042E-2</v>
      </c>
      <c r="H578" s="66">
        <f>IFERROR(ROUND('Main - Statewide'!H581,2),"")</f>
        <v>4810.63</v>
      </c>
      <c r="I578">
        <f>'Main - Statewide'!I581</f>
        <v>0</v>
      </c>
      <c r="J578">
        <f>'Main - Statewide'!J581</f>
        <v>0</v>
      </c>
      <c r="K578">
        <f>'Main - Statewide'!K581</f>
        <v>2841.53</v>
      </c>
      <c r="L578">
        <f>'Main - Statewide'!L581</f>
        <v>0</v>
      </c>
      <c r="M578">
        <f>'Main - Statewide'!M581</f>
        <v>0</v>
      </c>
      <c r="N578">
        <f>'Main - Statewide'!N581</f>
        <v>0</v>
      </c>
      <c r="O578">
        <f>'Main - Statewide'!O581</f>
        <v>0</v>
      </c>
      <c r="P578">
        <f>'Main - Statewide'!P581</f>
        <v>0</v>
      </c>
      <c r="Q578">
        <f>'Main - Statewide'!Q581</f>
        <v>2841.53</v>
      </c>
      <c r="R578">
        <f>'Main - Statewide'!R581</f>
        <v>1969.1</v>
      </c>
    </row>
    <row r="579" spans="1:18" x14ac:dyDescent="0.25">
      <c r="A579" t="str">
        <f>'Main - Statewide'!A582</f>
        <v>67</v>
      </c>
      <c r="B579">
        <f>'Main - Statewide'!B582</f>
        <v>3</v>
      </c>
      <c r="C579" t="str">
        <f>'Main - Statewide'!C582</f>
        <v>0846</v>
      </c>
      <c r="D579" t="str">
        <f>'Main - Statewide'!D582</f>
        <v>RUSSELLVILLE CIVIL TOWN</v>
      </c>
      <c r="E579">
        <f>'Main - Statewide'!E582</f>
        <v>0</v>
      </c>
      <c r="F579">
        <f>'Main - Statewide'!F582</f>
        <v>306</v>
      </c>
      <c r="G579">
        <f>'Main - Statewide'!G582</f>
        <v>8.331971900016338E-3</v>
      </c>
      <c r="H579" s="66">
        <f>IFERROR(ROUND('Main - Statewide'!H582,2),"")</f>
        <v>1752.44</v>
      </c>
      <c r="I579">
        <f>'Main - Statewide'!I582</f>
        <v>0</v>
      </c>
      <c r="J579">
        <f>'Main - Statewide'!J582</f>
        <v>0</v>
      </c>
      <c r="K579">
        <f>'Main - Statewide'!K582</f>
        <v>1035.1300000000001</v>
      </c>
      <c r="L579">
        <f>'Main - Statewide'!L582</f>
        <v>0</v>
      </c>
      <c r="M579">
        <f>'Main - Statewide'!M582</f>
        <v>0</v>
      </c>
      <c r="N579">
        <f>'Main - Statewide'!N582</f>
        <v>0</v>
      </c>
      <c r="O579">
        <f>'Main - Statewide'!O582</f>
        <v>0</v>
      </c>
      <c r="P579">
        <f>'Main - Statewide'!P582</f>
        <v>0</v>
      </c>
      <c r="Q579">
        <f>'Main - Statewide'!Q582</f>
        <v>1035.1300000000001</v>
      </c>
      <c r="R579">
        <f>'Main - Statewide'!R582</f>
        <v>717.31</v>
      </c>
    </row>
    <row r="580" spans="1:18" x14ac:dyDescent="0.25">
      <c r="A580">
        <f>'Main - Statewide'!A583</f>
        <v>0</v>
      </c>
      <c r="B580">
        <f>'Main - Statewide'!B583</f>
        <v>0</v>
      </c>
      <c r="C580">
        <f>'Main - Statewide'!C583</f>
        <v>0</v>
      </c>
      <c r="D580" t="str">
        <f>'Main - Statewide'!D583</f>
        <v>COUNTY DISTRIBUTION AMOUNT</v>
      </c>
      <c r="E580">
        <f>'Main - Statewide'!E583</f>
        <v>0</v>
      </c>
      <c r="F580">
        <f>'Main - Statewide'!F583</f>
        <v>36726</v>
      </c>
      <c r="G580">
        <f>'Main - Statewide'!G583</f>
        <v>1</v>
      </c>
      <c r="H580" s="66">
        <f>IFERROR(ROUND('Main - Statewide'!H583,2),"")</f>
        <v>210327.41</v>
      </c>
      <c r="I580">
        <f>'Main - Statewide'!I583</f>
        <v>0</v>
      </c>
      <c r="J580">
        <f>'Main - Statewide'!J583</f>
        <v>0</v>
      </c>
      <c r="K580">
        <f>'Main - Statewide'!K583</f>
        <v>124235.59</v>
      </c>
      <c r="L580">
        <f>'Main - Statewide'!L583</f>
        <v>0</v>
      </c>
      <c r="M580">
        <f>'Main - Statewide'!M583</f>
        <v>0</v>
      </c>
      <c r="N580">
        <f>'Main - Statewide'!N583</f>
        <v>0</v>
      </c>
      <c r="O580">
        <f>'Main - Statewide'!O583</f>
        <v>0</v>
      </c>
      <c r="P580">
        <f>'Main - Statewide'!P583</f>
        <v>0</v>
      </c>
      <c r="Q580">
        <f>'Main - Statewide'!Q583</f>
        <v>124235.59</v>
      </c>
      <c r="R580">
        <f>'Main - Statewide'!R583</f>
        <v>86091.82</v>
      </c>
    </row>
    <row r="581" spans="1:18" x14ac:dyDescent="0.25">
      <c r="A581" t="str">
        <f>'Main - Statewide'!A584</f>
        <v/>
      </c>
      <c r="B581">
        <f>'Main - Statewide'!B584</f>
        <v>0</v>
      </c>
      <c r="C581">
        <f>'Main - Statewide'!C584</f>
        <v>0</v>
      </c>
      <c r="D581" t="str">
        <f>'Main - Statewide'!D584</f>
        <v/>
      </c>
      <c r="E581">
        <f>'Main - Statewide'!E584</f>
        <v>0</v>
      </c>
      <c r="F581">
        <f>'Main - Statewide'!F584</f>
        <v>0</v>
      </c>
      <c r="G581">
        <f>'Main - Statewide'!G584</f>
        <v>0</v>
      </c>
      <c r="H581" s="66">
        <f>IFERROR(ROUND('Main - Statewide'!H584,2),"")</f>
        <v>0</v>
      </c>
      <c r="I581">
        <f>'Main - Statewide'!I584</f>
        <v>0</v>
      </c>
      <c r="J581">
        <f>'Main - Statewide'!J584</f>
        <v>0</v>
      </c>
      <c r="K581" t="str">
        <f>'Main - Statewide'!K584</f>
        <v/>
      </c>
      <c r="L581" t="str">
        <f>'Main - Statewide'!L584</f>
        <v/>
      </c>
      <c r="M581" t="str">
        <f>'Main - Statewide'!M584</f>
        <v/>
      </c>
      <c r="N581" t="str">
        <f>'Main - Statewide'!N584</f>
        <v/>
      </c>
      <c r="O581" t="str">
        <f>'Main - Statewide'!O584</f>
        <v/>
      </c>
      <c r="P581" t="str">
        <f>'Main - Statewide'!P584</f>
        <v/>
      </c>
      <c r="Q581" t="str">
        <f>'Main - Statewide'!Q584</f>
        <v/>
      </c>
      <c r="R581" t="str">
        <f>'Main - Statewide'!R584</f>
        <v/>
      </c>
    </row>
    <row r="582" spans="1:18" x14ac:dyDescent="0.25">
      <c r="A582" t="str">
        <f>'Main - Statewide'!A585</f>
        <v>68</v>
      </c>
      <c r="B582">
        <f>'Main - Statewide'!B585</f>
        <v>1</v>
      </c>
      <c r="C582" t="str">
        <f>'Main - Statewide'!C585</f>
        <v>0000</v>
      </c>
      <c r="D582" t="str">
        <f>'Main - Statewide'!D585</f>
        <v>RANDOLPH COUNTY</v>
      </c>
      <c r="E582">
        <f>'Main - Statewide'!E585</f>
        <v>0</v>
      </c>
      <c r="F582">
        <f>'Main - Statewide'!F585</f>
        <v>11219</v>
      </c>
      <c r="G582">
        <f>'Main - Statewide'!G585</f>
        <v>0.45788098930699533</v>
      </c>
      <c r="H582" s="66">
        <f>IFERROR(ROUND('Main - Statewide'!H585,2),"")</f>
        <v>64250.48</v>
      </c>
      <c r="I582">
        <f>'Main - Statewide'!I585</f>
        <v>0</v>
      </c>
      <c r="J582">
        <f>'Main - Statewide'!J585</f>
        <v>0</v>
      </c>
      <c r="K582">
        <f>'Main - Statewide'!K585</f>
        <v>37951.29</v>
      </c>
      <c r="L582">
        <f>'Main - Statewide'!L585</f>
        <v>0</v>
      </c>
      <c r="M582">
        <f>'Main - Statewide'!M585</f>
        <v>0</v>
      </c>
      <c r="N582">
        <f>'Main - Statewide'!N585</f>
        <v>0</v>
      </c>
      <c r="O582">
        <f>'Main - Statewide'!O585</f>
        <v>0</v>
      </c>
      <c r="P582">
        <f>'Main - Statewide'!P585</f>
        <v>0</v>
      </c>
      <c r="Q582">
        <f>'Main - Statewide'!Q585</f>
        <v>37951.29</v>
      </c>
      <c r="R582">
        <f>'Main - Statewide'!R585</f>
        <v>26299.190000000002</v>
      </c>
    </row>
    <row r="583" spans="1:18" x14ac:dyDescent="0.25">
      <c r="A583" t="str">
        <f>'Main - Statewide'!A586</f>
        <v>68</v>
      </c>
      <c r="B583">
        <f>'Main - Statewide'!B586</f>
        <v>3</v>
      </c>
      <c r="C583" t="str">
        <f>'Main - Statewide'!C586</f>
        <v>0591</v>
      </c>
      <c r="D583" t="str">
        <f>'Main - Statewide'!D586</f>
        <v>ALBANY CIVIL TOWN</v>
      </c>
      <c r="E583" t="str">
        <f>'Main - Statewide'!E586</f>
        <v>Y</v>
      </c>
      <c r="F583">
        <f>'Main - Statewide'!F586</f>
        <v>187</v>
      </c>
      <c r="G583">
        <f>'Main - Statewide'!G586</f>
        <v>7.6320300383642152E-3</v>
      </c>
      <c r="H583" s="66">
        <f>IFERROR(ROUND('Main - Statewide'!H586,2),"")</f>
        <v>1070.94</v>
      </c>
      <c r="I583">
        <f>'Main - Statewide'!I586</f>
        <v>0</v>
      </c>
      <c r="J583">
        <f>'Main - Statewide'!J586</f>
        <v>0</v>
      </c>
      <c r="K583">
        <f>'Main - Statewide'!K586</f>
        <v>632.58000000000004</v>
      </c>
      <c r="L583">
        <f>'Main - Statewide'!L586</f>
        <v>0</v>
      </c>
      <c r="M583">
        <f>'Main - Statewide'!M586</f>
        <v>0</v>
      </c>
      <c r="N583">
        <f>'Main - Statewide'!N586</f>
        <v>0</v>
      </c>
      <c r="O583">
        <f>'Main - Statewide'!O586</f>
        <v>0</v>
      </c>
      <c r="P583">
        <f>'Main - Statewide'!P586</f>
        <v>0</v>
      </c>
      <c r="Q583">
        <f>'Main - Statewide'!Q586</f>
        <v>632.58000000000004</v>
      </c>
      <c r="R583">
        <f>'Main - Statewide'!R586</f>
        <v>438.36</v>
      </c>
    </row>
    <row r="584" spans="1:18" x14ac:dyDescent="0.25">
      <c r="A584" t="str">
        <f>'Main - Statewide'!A587</f>
        <v>68</v>
      </c>
      <c r="B584">
        <f>'Main - Statewide'!B587</f>
        <v>3</v>
      </c>
      <c r="C584" t="str">
        <f>'Main - Statewide'!C587</f>
        <v>0847</v>
      </c>
      <c r="D584" t="str">
        <f>'Main - Statewide'!D587</f>
        <v>FARMLAND CIVIL TOWN</v>
      </c>
      <c r="E584">
        <f>'Main - Statewide'!E587</f>
        <v>0</v>
      </c>
      <c r="F584">
        <f>'Main - Statewide'!F587</f>
        <v>1270</v>
      </c>
      <c r="G584">
        <f>'Main - Statewide'!G587</f>
        <v>5.1832503469104563E-2</v>
      </c>
      <c r="H584" s="66">
        <f>IFERROR(ROUND('Main - Statewide'!H587,2),"")</f>
        <v>7273.21</v>
      </c>
      <c r="I584">
        <f>'Main - Statewide'!I587</f>
        <v>0</v>
      </c>
      <c r="J584">
        <f>'Main - Statewide'!J587</f>
        <v>0</v>
      </c>
      <c r="K584">
        <f>'Main - Statewide'!K587</f>
        <v>4296.12</v>
      </c>
      <c r="L584">
        <f>'Main - Statewide'!L587</f>
        <v>0</v>
      </c>
      <c r="M584">
        <f>'Main - Statewide'!M587</f>
        <v>0</v>
      </c>
      <c r="N584">
        <f>'Main - Statewide'!N587</f>
        <v>0</v>
      </c>
      <c r="O584">
        <f>'Main - Statewide'!O587</f>
        <v>0</v>
      </c>
      <c r="P584">
        <f>'Main - Statewide'!P587</f>
        <v>0</v>
      </c>
      <c r="Q584">
        <f>'Main - Statewide'!Q587</f>
        <v>4296.12</v>
      </c>
      <c r="R584">
        <f>'Main - Statewide'!R587</f>
        <v>2977.09</v>
      </c>
    </row>
    <row r="585" spans="1:18" x14ac:dyDescent="0.25">
      <c r="A585" t="str">
        <f>'Main - Statewide'!A588</f>
        <v>68</v>
      </c>
      <c r="B585">
        <f>'Main - Statewide'!B588</f>
        <v>3</v>
      </c>
      <c r="C585" t="str">
        <f>'Main - Statewide'!C588</f>
        <v>0848</v>
      </c>
      <c r="D585" t="str">
        <f>'Main - Statewide'!D588</f>
        <v>LOSANTVILLE CIVIL TOWN</v>
      </c>
      <c r="E585">
        <f>'Main - Statewide'!E588</f>
        <v>0</v>
      </c>
      <c r="F585">
        <f>'Main - Statewide'!F588</f>
        <v>221</v>
      </c>
      <c r="G585">
        <f>'Main - Statewide'!G588</f>
        <v>9.0196718635213446E-3</v>
      </c>
      <c r="H585" s="66">
        <f>IFERROR(ROUND('Main - Statewide'!H588,2),"")</f>
        <v>1265.6500000000001</v>
      </c>
      <c r="I585">
        <f>'Main - Statewide'!I588</f>
        <v>0</v>
      </c>
      <c r="J585">
        <f>'Main - Statewide'!J588</f>
        <v>0</v>
      </c>
      <c r="K585">
        <f>'Main - Statewide'!K588</f>
        <v>747.59</v>
      </c>
      <c r="L585">
        <f>'Main - Statewide'!L588</f>
        <v>0</v>
      </c>
      <c r="M585">
        <f>'Main - Statewide'!M588</f>
        <v>0</v>
      </c>
      <c r="N585">
        <f>'Main - Statewide'!N588</f>
        <v>0</v>
      </c>
      <c r="O585">
        <f>'Main - Statewide'!O588</f>
        <v>0</v>
      </c>
      <c r="P585">
        <f>'Main - Statewide'!P588</f>
        <v>0</v>
      </c>
      <c r="Q585">
        <f>'Main - Statewide'!Q588</f>
        <v>747.59</v>
      </c>
      <c r="R585">
        <f>'Main - Statewide'!R588</f>
        <v>518.06000000000006</v>
      </c>
    </row>
    <row r="586" spans="1:18" x14ac:dyDescent="0.25">
      <c r="A586" t="str">
        <f>'Main - Statewide'!A589</f>
        <v>68</v>
      </c>
      <c r="B586">
        <f>'Main - Statewide'!B589</f>
        <v>3</v>
      </c>
      <c r="C586" t="str">
        <f>'Main - Statewide'!C589</f>
        <v>0849</v>
      </c>
      <c r="D586" t="str">
        <f>'Main - Statewide'!D589</f>
        <v>LYNN CIVIL TOWN</v>
      </c>
      <c r="E586">
        <f>'Main - Statewide'!E589</f>
        <v>0</v>
      </c>
      <c r="F586">
        <f>'Main - Statewide'!F589</f>
        <v>954</v>
      </c>
      <c r="G586">
        <f>'Main - Statewide'!G589</f>
        <v>3.8935597094114767E-2</v>
      </c>
      <c r="H586" s="66">
        <f>IFERROR(ROUND('Main - Statewide'!H589,2),"")</f>
        <v>5463.5</v>
      </c>
      <c r="I586">
        <f>'Main - Statewide'!I589</f>
        <v>0</v>
      </c>
      <c r="J586">
        <f>'Main - Statewide'!J589</f>
        <v>0</v>
      </c>
      <c r="K586">
        <f>'Main - Statewide'!K589</f>
        <v>3227.16</v>
      </c>
      <c r="L586">
        <f>'Main - Statewide'!L589</f>
        <v>0</v>
      </c>
      <c r="M586">
        <f>'Main - Statewide'!M589</f>
        <v>0</v>
      </c>
      <c r="N586">
        <f>'Main - Statewide'!N589</f>
        <v>0</v>
      </c>
      <c r="O586">
        <f>'Main - Statewide'!O589</f>
        <v>0</v>
      </c>
      <c r="P586">
        <f>'Main - Statewide'!P589</f>
        <v>0</v>
      </c>
      <c r="Q586">
        <f>'Main - Statewide'!Q589</f>
        <v>3227.16</v>
      </c>
      <c r="R586">
        <f>'Main - Statewide'!R589</f>
        <v>2236.34</v>
      </c>
    </row>
    <row r="587" spans="1:18" x14ac:dyDescent="0.25">
      <c r="A587" t="str">
        <f>'Main - Statewide'!A590</f>
        <v>68</v>
      </c>
      <c r="B587">
        <f>'Main - Statewide'!B590</f>
        <v>3</v>
      </c>
      <c r="C587" t="str">
        <f>'Main - Statewide'!C590</f>
        <v>0850</v>
      </c>
      <c r="D587" t="str">
        <f>'Main - Statewide'!D590</f>
        <v>MODOC CIVIL TOWN</v>
      </c>
      <c r="E587">
        <f>'Main - Statewide'!E590</f>
        <v>0</v>
      </c>
      <c r="F587">
        <f>'Main - Statewide'!F590</f>
        <v>157</v>
      </c>
      <c r="G587">
        <f>'Main - Statewide'!G590</f>
        <v>6.4076401926373358E-3</v>
      </c>
      <c r="H587" s="66">
        <f>IFERROR(ROUND('Main - Statewide'!H590,2),"")</f>
        <v>899.13</v>
      </c>
      <c r="I587">
        <f>'Main - Statewide'!I590</f>
        <v>0</v>
      </c>
      <c r="J587">
        <f>'Main - Statewide'!J590</f>
        <v>0</v>
      </c>
      <c r="K587">
        <f>'Main - Statewide'!K590</f>
        <v>531.09</v>
      </c>
      <c r="L587">
        <f>'Main - Statewide'!L590</f>
        <v>0</v>
      </c>
      <c r="M587">
        <f>'Main - Statewide'!M590</f>
        <v>0</v>
      </c>
      <c r="N587">
        <f>'Main - Statewide'!N590</f>
        <v>0</v>
      </c>
      <c r="O587">
        <f>'Main - Statewide'!O590</f>
        <v>0</v>
      </c>
      <c r="P587">
        <f>'Main - Statewide'!P590</f>
        <v>0</v>
      </c>
      <c r="Q587">
        <f>'Main - Statewide'!Q590</f>
        <v>531.09</v>
      </c>
      <c r="R587">
        <f>'Main - Statewide'!R590</f>
        <v>368.03999999999996</v>
      </c>
    </row>
    <row r="588" spans="1:18" x14ac:dyDescent="0.25">
      <c r="A588" t="str">
        <f>'Main - Statewide'!A591</f>
        <v>68</v>
      </c>
      <c r="B588">
        <f>'Main - Statewide'!B591</f>
        <v>3</v>
      </c>
      <c r="C588" t="str">
        <f>'Main - Statewide'!C591</f>
        <v>0851</v>
      </c>
      <c r="D588" t="str">
        <f>'Main - Statewide'!D591</f>
        <v>PARKER CIVIL TOWN</v>
      </c>
      <c r="E588">
        <f>'Main - Statewide'!E591</f>
        <v>0</v>
      </c>
      <c r="F588">
        <f>'Main - Statewide'!F591</f>
        <v>1278</v>
      </c>
      <c r="G588">
        <f>'Main - Statewide'!G591</f>
        <v>5.2159007427965066E-2</v>
      </c>
      <c r="H588" s="66">
        <f>IFERROR(ROUND('Main - Statewide'!H591,2),"")</f>
        <v>7319.02</v>
      </c>
      <c r="I588">
        <f>'Main - Statewide'!I591</f>
        <v>0</v>
      </c>
      <c r="J588">
        <f>'Main - Statewide'!J591</f>
        <v>0</v>
      </c>
      <c r="K588">
        <f>'Main - Statewide'!K591</f>
        <v>4323.18</v>
      </c>
      <c r="L588">
        <f>'Main - Statewide'!L591</f>
        <v>0</v>
      </c>
      <c r="M588">
        <f>'Main - Statewide'!M591</f>
        <v>0</v>
      </c>
      <c r="N588">
        <f>'Main - Statewide'!N591</f>
        <v>0</v>
      </c>
      <c r="O588">
        <f>'Main - Statewide'!O591</f>
        <v>0</v>
      </c>
      <c r="P588">
        <f>'Main - Statewide'!P591</f>
        <v>0</v>
      </c>
      <c r="Q588">
        <f>'Main - Statewide'!Q591</f>
        <v>4323.18</v>
      </c>
      <c r="R588">
        <f>'Main - Statewide'!R591</f>
        <v>2995.84</v>
      </c>
    </row>
    <row r="589" spans="1:18" x14ac:dyDescent="0.25">
      <c r="A589" t="str">
        <f>'Main - Statewide'!A592</f>
        <v>68</v>
      </c>
      <c r="B589">
        <f>'Main - Statewide'!B592</f>
        <v>3</v>
      </c>
      <c r="C589" t="str">
        <f>'Main - Statewide'!C592</f>
        <v>0852</v>
      </c>
      <c r="D589" t="str">
        <f>'Main - Statewide'!D592</f>
        <v>RIDGEVILLE CIVIL TOWN</v>
      </c>
      <c r="E589">
        <f>'Main - Statewide'!E592</f>
        <v>0</v>
      </c>
      <c r="F589">
        <f>'Main - Statewide'!F592</f>
        <v>688</v>
      </c>
      <c r="G589">
        <f>'Main - Statewide'!G592</f>
        <v>2.80793404620031E-2</v>
      </c>
      <c r="H589" s="66">
        <f>IFERROR(ROUND('Main - Statewide'!H592,2),"")</f>
        <v>3940.13</v>
      </c>
      <c r="I589">
        <f>'Main - Statewide'!I592</f>
        <v>0</v>
      </c>
      <c r="J589">
        <f>'Main - Statewide'!J592</f>
        <v>0</v>
      </c>
      <c r="K589">
        <f>'Main - Statewide'!K592</f>
        <v>2327.35</v>
      </c>
      <c r="L589">
        <f>'Main - Statewide'!L592</f>
        <v>0</v>
      </c>
      <c r="M589">
        <f>'Main - Statewide'!M592</f>
        <v>0</v>
      </c>
      <c r="N589">
        <f>'Main - Statewide'!N592</f>
        <v>0</v>
      </c>
      <c r="O589">
        <f>'Main - Statewide'!O592</f>
        <v>0</v>
      </c>
      <c r="P589">
        <f>'Main - Statewide'!P592</f>
        <v>0</v>
      </c>
      <c r="Q589">
        <f>'Main - Statewide'!Q592</f>
        <v>2327.35</v>
      </c>
      <c r="R589">
        <f>'Main - Statewide'!R592</f>
        <v>1612.7800000000002</v>
      </c>
    </row>
    <row r="590" spans="1:18" x14ac:dyDescent="0.25">
      <c r="A590" t="str">
        <f>'Main - Statewide'!A593</f>
        <v>68</v>
      </c>
      <c r="B590">
        <f>'Main - Statewide'!B593</f>
        <v>3</v>
      </c>
      <c r="C590" t="str">
        <f>'Main - Statewide'!C593</f>
        <v>0853</v>
      </c>
      <c r="D590" t="str">
        <f>'Main - Statewide'!D593</f>
        <v>SARATOGA CIVIL TOWN</v>
      </c>
      <c r="E590">
        <f>'Main - Statewide'!E593</f>
        <v>0</v>
      </c>
      <c r="F590">
        <f>'Main - Statewide'!F593</f>
        <v>231</v>
      </c>
      <c r="G590">
        <f>'Main - Statewide'!G593</f>
        <v>9.4278018120969708E-3</v>
      </c>
      <c r="H590" s="66">
        <f>IFERROR(ROUND('Main - Statewide'!H593,2),"")</f>
        <v>1322.92</v>
      </c>
      <c r="I590">
        <f>'Main - Statewide'!I593</f>
        <v>0</v>
      </c>
      <c r="J590">
        <f>'Main - Statewide'!J593</f>
        <v>0</v>
      </c>
      <c r="K590">
        <f>'Main - Statewide'!K593</f>
        <v>781.42</v>
      </c>
      <c r="L590">
        <f>'Main - Statewide'!L593</f>
        <v>0</v>
      </c>
      <c r="M590">
        <f>'Main - Statewide'!M593</f>
        <v>0</v>
      </c>
      <c r="N590">
        <f>'Main - Statewide'!N593</f>
        <v>0</v>
      </c>
      <c r="O590">
        <f>'Main - Statewide'!O593</f>
        <v>0</v>
      </c>
      <c r="P590">
        <f>'Main - Statewide'!P593</f>
        <v>0</v>
      </c>
      <c r="Q590">
        <f>'Main - Statewide'!Q593</f>
        <v>781.42</v>
      </c>
      <c r="R590">
        <f>'Main - Statewide'!R593</f>
        <v>541.50000000000011</v>
      </c>
    </row>
    <row r="591" spans="1:18" x14ac:dyDescent="0.25">
      <c r="A591" t="str">
        <f>'Main - Statewide'!A594</f>
        <v>68</v>
      </c>
      <c r="B591">
        <f>'Main - Statewide'!B594</f>
        <v>3</v>
      </c>
      <c r="C591" t="str">
        <f>'Main - Statewide'!C594</f>
        <v>0446</v>
      </c>
      <c r="D591" t="str">
        <f>'Main - Statewide'!D594</f>
        <v>UNION CITY CIVIL CITY</v>
      </c>
      <c r="E591">
        <f>'Main - Statewide'!E594</f>
        <v>0</v>
      </c>
      <c r="F591">
        <f>'Main - Statewide'!F594</f>
        <v>3454</v>
      </c>
      <c r="G591">
        <f>'Main - Statewide'!G594</f>
        <v>0.14096808423802137</v>
      </c>
      <c r="H591" s="66">
        <f>IFERROR(ROUND('Main - Statewide'!H594,2),"")</f>
        <v>19780.830000000002</v>
      </c>
      <c r="I591">
        <f>'Main - Statewide'!I594</f>
        <v>0</v>
      </c>
      <c r="J591">
        <f>'Main - Statewide'!J594</f>
        <v>0</v>
      </c>
      <c r="K591">
        <f>'Main - Statewide'!K594</f>
        <v>11684.09</v>
      </c>
      <c r="L591">
        <f>'Main - Statewide'!L594</f>
        <v>0</v>
      </c>
      <c r="M591">
        <f>'Main - Statewide'!M594</f>
        <v>0</v>
      </c>
      <c r="N591">
        <f>'Main - Statewide'!N594</f>
        <v>0</v>
      </c>
      <c r="O591">
        <f>'Main - Statewide'!O594</f>
        <v>0</v>
      </c>
      <c r="P591">
        <f>'Main - Statewide'!P594</f>
        <v>0</v>
      </c>
      <c r="Q591">
        <f>'Main - Statewide'!Q594</f>
        <v>11684.09</v>
      </c>
      <c r="R591">
        <f>'Main - Statewide'!R594</f>
        <v>8096.7400000000016</v>
      </c>
    </row>
    <row r="592" spans="1:18" x14ac:dyDescent="0.25">
      <c r="A592" t="str">
        <f>'Main - Statewide'!A595</f>
        <v>68</v>
      </c>
      <c r="B592">
        <f>'Main - Statewide'!B595</f>
        <v>3</v>
      </c>
      <c r="C592" t="str">
        <f>'Main - Statewide'!C595</f>
        <v>0425</v>
      </c>
      <c r="D592" t="str">
        <f>'Main - Statewide'!D595</f>
        <v>WINCHESTER CIVIL CITY</v>
      </c>
      <c r="E592">
        <f>'Main - Statewide'!E595</f>
        <v>0</v>
      </c>
      <c r="F592">
        <f>'Main - Statewide'!F595</f>
        <v>4843</v>
      </c>
      <c r="G592">
        <f>'Main - Statewide'!G595</f>
        <v>0.19765733409517591</v>
      </c>
      <c r="H592" s="66">
        <f>IFERROR(ROUND('Main - Statewide'!H595,2),"")</f>
        <v>27735.54</v>
      </c>
      <c r="I592">
        <f>'Main - Statewide'!I595</f>
        <v>0</v>
      </c>
      <c r="J592">
        <f>'Main - Statewide'!J595</f>
        <v>0</v>
      </c>
      <c r="K592">
        <f>'Main - Statewide'!K595</f>
        <v>16382.75</v>
      </c>
      <c r="L592">
        <f>'Main - Statewide'!L595</f>
        <v>0</v>
      </c>
      <c r="M592">
        <f>'Main - Statewide'!M595</f>
        <v>0</v>
      </c>
      <c r="N592">
        <f>'Main - Statewide'!N595</f>
        <v>0</v>
      </c>
      <c r="O592">
        <f>'Main - Statewide'!O595</f>
        <v>0</v>
      </c>
      <c r="P592">
        <f>'Main - Statewide'!P595</f>
        <v>0</v>
      </c>
      <c r="Q592">
        <f>'Main - Statewide'!Q595</f>
        <v>16382.75</v>
      </c>
      <c r="R592">
        <f>'Main - Statewide'!R595</f>
        <v>11352.79</v>
      </c>
    </row>
    <row r="593" spans="1:18" x14ac:dyDescent="0.25">
      <c r="A593">
        <f>'Main - Statewide'!A596</f>
        <v>0</v>
      </c>
      <c r="B593">
        <f>'Main - Statewide'!B596</f>
        <v>0</v>
      </c>
      <c r="C593">
        <f>'Main - Statewide'!C596</f>
        <v>0</v>
      </c>
      <c r="D593" t="str">
        <f>'Main - Statewide'!D596</f>
        <v>COUNTY DISTRIBUTION AMOUNT</v>
      </c>
      <c r="E593">
        <f>'Main - Statewide'!E596</f>
        <v>0</v>
      </c>
      <c r="F593">
        <f>'Main - Statewide'!F596</f>
        <v>24502</v>
      </c>
      <c r="G593">
        <f>'Main - Statewide'!G596</f>
        <v>1</v>
      </c>
      <c r="H593" s="66">
        <f>IFERROR(ROUND('Main - Statewide'!H596,2),"")</f>
        <v>140321.35</v>
      </c>
      <c r="I593">
        <f>'Main - Statewide'!I596</f>
        <v>0</v>
      </c>
      <c r="J593">
        <f>'Main - Statewide'!J596</f>
        <v>0</v>
      </c>
      <c r="K593">
        <f>'Main - Statewide'!K596</f>
        <v>82884.61</v>
      </c>
      <c r="L593">
        <f>'Main - Statewide'!L596</f>
        <v>0</v>
      </c>
      <c r="M593">
        <f>'Main - Statewide'!M596</f>
        <v>0</v>
      </c>
      <c r="N593">
        <f>'Main - Statewide'!N596</f>
        <v>0</v>
      </c>
      <c r="O593">
        <f>'Main - Statewide'!O596</f>
        <v>0</v>
      </c>
      <c r="P593">
        <f>'Main - Statewide'!P596</f>
        <v>0</v>
      </c>
      <c r="Q593">
        <f>'Main - Statewide'!Q596</f>
        <v>82884.61</v>
      </c>
      <c r="R593">
        <f>'Main - Statewide'!R596</f>
        <v>57436.740000000005</v>
      </c>
    </row>
    <row r="594" spans="1:18" x14ac:dyDescent="0.25">
      <c r="A594" t="str">
        <f>'Main - Statewide'!A597</f>
        <v/>
      </c>
      <c r="B594">
        <f>'Main - Statewide'!B597</f>
        <v>0</v>
      </c>
      <c r="C594">
        <f>'Main - Statewide'!C597</f>
        <v>0</v>
      </c>
      <c r="D594" t="str">
        <f>'Main - Statewide'!D597</f>
        <v/>
      </c>
      <c r="E594">
        <f>'Main - Statewide'!E597</f>
        <v>0</v>
      </c>
      <c r="F594">
        <f>'Main - Statewide'!F597</f>
        <v>0</v>
      </c>
      <c r="G594">
        <f>'Main - Statewide'!G597</f>
        <v>0</v>
      </c>
      <c r="H594" s="66">
        <f>IFERROR(ROUND('Main - Statewide'!H597,2),"")</f>
        <v>0</v>
      </c>
      <c r="I594">
        <f>'Main - Statewide'!I597</f>
        <v>0</v>
      </c>
      <c r="J594">
        <f>'Main - Statewide'!J597</f>
        <v>0</v>
      </c>
      <c r="K594" t="str">
        <f>'Main - Statewide'!K597</f>
        <v/>
      </c>
      <c r="L594" t="str">
        <f>'Main - Statewide'!L597</f>
        <v/>
      </c>
      <c r="M594" t="str">
        <f>'Main - Statewide'!M597</f>
        <v/>
      </c>
      <c r="N594" t="str">
        <f>'Main - Statewide'!N597</f>
        <v/>
      </c>
      <c r="O594" t="str">
        <f>'Main - Statewide'!O597</f>
        <v/>
      </c>
      <c r="P594" t="str">
        <f>'Main - Statewide'!P597</f>
        <v/>
      </c>
      <c r="Q594" t="str">
        <f>'Main - Statewide'!Q597</f>
        <v/>
      </c>
      <c r="R594" t="str">
        <f>'Main - Statewide'!R597</f>
        <v/>
      </c>
    </row>
    <row r="595" spans="1:18" x14ac:dyDescent="0.25">
      <c r="A595" t="str">
        <f>'Main - Statewide'!A598</f>
        <v>69</v>
      </c>
      <c r="B595">
        <f>'Main - Statewide'!B598</f>
        <v>1</v>
      </c>
      <c r="C595" t="str">
        <f>'Main - Statewide'!C598</f>
        <v>0000</v>
      </c>
      <c r="D595" t="str">
        <f>'Main - Statewide'!D598</f>
        <v>RIPLEY COUNTY</v>
      </c>
      <c r="E595">
        <f>'Main - Statewide'!E598</f>
        <v>0</v>
      </c>
      <c r="F595">
        <f>'Main - Statewide'!F598</f>
        <v>16566</v>
      </c>
      <c r="G595">
        <f>'Main - Statewide'!G598</f>
        <v>0.57133988618727372</v>
      </c>
      <c r="H595" s="66">
        <f>IFERROR(ROUND('Main - Statewide'!H598,2),"")</f>
        <v>94872.4</v>
      </c>
      <c r="I595">
        <f>'Main - Statewide'!I598</f>
        <v>0</v>
      </c>
      <c r="J595">
        <f>'Main - Statewide'!J598</f>
        <v>0</v>
      </c>
      <c r="K595">
        <f>'Main - Statewide'!K598</f>
        <v>56038.96</v>
      </c>
      <c r="L595">
        <f>'Main - Statewide'!L598</f>
        <v>0</v>
      </c>
      <c r="M595">
        <f>'Main - Statewide'!M598</f>
        <v>0</v>
      </c>
      <c r="N595">
        <f>'Main - Statewide'!N598</f>
        <v>0</v>
      </c>
      <c r="O595">
        <f>'Main - Statewide'!O598</f>
        <v>0</v>
      </c>
      <c r="P595">
        <f>'Main - Statewide'!P598</f>
        <v>0</v>
      </c>
      <c r="Q595">
        <f>'Main - Statewide'!Q598</f>
        <v>56038.96</v>
      </c>
      <c r="R595">
        <f>'Main - Statewide'!R598</f>
        <v>38833.439999999995</v>
      </c>
    </row>
    <row r="596" spans="1:18" x14ac:dyDescent="0.25">
      <c r="A596" t="str">
        <f>'Main - Statewide'!A599</f>
        <v>69</v>
      </c>
      <c r="B596">
        <f>'Main - Statewide'!B599</f>
        <v>3</v>
      </c>
      <c r="C596" t="str">
        <f>'Main - Statewide'!C599</f>
        <v>0447</v>
      </c>
      <c r="D596" t="str">
        <f>'Main - Statewide'!D599</f>
        <v>BATESVILLE CIVIL CITY</v>
      </c>
      <c r="E596" t="str">
        <f>'Main - Statewide'!E599</f>
        <v>Y</v>
      </c>
      <c r="F596">
        <f>'Main - Statewide'!F599</f>
        <v>5268</v>
      </c>
      <c r="G596">
        <f>'Main - Statewide'!G599</f>
        <v>0.18168649767201242</v>
      </c>
      <c r="H596" s="66">
        <f>IFERROR(ROUND('Main - Statewide'!H599,2),"")</f>
        <v>30169.49</v>
      </c>
      <c r="I596">
        <f>'Main - Statewide'!I599</f>
        <v>0</v>
      </c>
      <c r="J596">
        <f>'Main - Statewide'!J599</f>
        <v>0</v>
      </c>
      <c r="K596">
        <f>'Main - Statewide'!K599</f>
        <v>17820.43</v>
      </c>
      <c r="L596">
        <f>'Main - Statewide'!L599</f>
        <v>0</v>
      </c>
      <c r="M596">
        <f>'Main - Statewide'!M599</f>
        <v>0</v>
      </c>
      <c r="N596">
        <f>'Main - Statewide'!N599</f>
        <v>0</v>
      </c>
      <c r="O596">
        <f>'Main - Statewide'!O599</f>
        <v>0</v>
      </c>
      <c r="P596">
        <f>'Main - Statewide'!P599</f>
        <v>0</v>
      </c>
      <c r="Q596">
        <f>'Main - Statewide'!Q599</f>
        <v>17820.43</v>
      </c>
      <c r="R596">
        <f>'Main - Statewide'!R599</f>
        <v>12349.060000000001</v>
      </c>
    </row>
    <row r="597" spans="1:18" x14ac:dyDescent="0.25">
      <c r="A597" t="str">
        <f>'Main - Statewide'!A600</f>
        <v>69</v>
      </c>
      <c r="B597">
        <f>'Main - Statewide'!B600</f>
        <v>3</v>
      </c>
      <c r="C597" t="str">
        <f>'Main - Statewide'!C600</f>
        <v>0955</v>
      </c>
      <c r="D597" t="str">
        <f>'Main - Statewide'!D600</f>
        <v>HOLTON CIVIL TOWN</v>
      </c>
      <c r="E597">
        <f>'Main - Statewide'!E600</f>
        <v>0</v>
      </c>
      <c r="F597">
        <f>'Main - Statewide'!F600</f>
        <v>417</v>
      </c>
      <c r="G597">
        <f>'Main - Statewide'!G600</f>
        <v>1.438178996378686E-2</v>
      </c>
      <c r="H597" s="66">
        <f>IFERROR(ROUND('Main - Statewide'!H600,2),"")</f>
        <v>2388.13</v>
      </c>
      <c r="I597">
        <f>'Main - Statewide'!I600</f>
        <v>0</v>
      </c>
      <c r="J597">
        <f>'Main - Statewide'!J600</f>
        <v>0</v>
      </c>
      <c r="K597">
        <f>'Main - Statewide'!K600</f>
        <v>1410.61</v>
      </c>
      <c r="L597">
        <f>'Main - Statewide'!L600</f>
        <v>0</v>
      </c>
      <c r="M597">
        <f>'Main - Statewide'!M600</f>
        <v>0</v>
      </c>
      <c r="N597">
        <f>'Main - Statewide'!N600</f>
        <v>0</v>
      </c>
      <c r="O597">
        <f>'Main - Statewide'!O600</f>
        <v>0</v>
      </c>
      <c r="P597">
        <f>'Main - Statewide'!P600</f>
        <v>0</v>
      </c>
      <c r="Q597">
        <f>'Main - Statewide'!Q600</f>
        <v>1410.61</v>
      </c>
      <c r="R597">
        <f>'Main - Statewide'!R600</f>
        <v>977.52000000000021</v>
      </c>
    </row>
    <row r="598" spans="1:18" x14ac:dyDescent="0.25">
      <c r="A598" t="str">
        <f>'Main - Statewide'!A601</f>
        <v>69</v>
      </c>
      <c r="B598">
        <f>'Main - Statewide'!B601</f>
        <v>3</v>
      </c>
      <c r="C598" t="str">
        <f>'Main - Statewide'!C601</f>
        <v>0854</v>
      </c>
      <c r="D598" t="str">
        <f>'Main - Statewide'!D601</f>
        <v>MILAN CIVIL TOWN</v>
      </c>
      <c r="E598">
        <f>'Main - Statewide'!E601</f>
        <v>0</v>
      </c>
      <c r="F598">
        <f>'Main - Statewide'!F601</f>
        <v>1823</v>
      </c>
      <c r="G598">
        <f>'Main - Statewide'!G601</f>
        <v>6.2872909122262455E-2</v>
      </c>
      <c r="H598" s="66">
        <f>IFERROR(ROUND('Main - Statewide'!H601,2),"")</f>
        <v>10440.200000000001</v>
      </c>
      <c r="I598">
        <f>'Main - Statewide'!I601</f>
        <v>0</v>
      </c>
      <c r="J598">
        <f>'Main - Statewide'!J601</f>
        <v>0</v>
      </c>
      <c r="K598">
        <f>'Main - Statewide'!K601</f>
        <v>6166.79</v>
      </c>
      <c r="L598">
        <f>'Main - Statewide'!L601</f>
        <v>0</v>
      </c>
      <c r="M598">
        <f>'Main - Statewide'!M601</f>
        <v>0</v>
      </c>
      <c r="N598">
        <f>'Main - Statewide'!N601</f>
        <v>0</v>
      </c>
      <c r="O598">
        <f>'Main - Statewide'!O601</f>
        <v>0</v>
      </c>
      <c r="P598">
        <f>'Main - Statewide'!P601</f>
        <v>0</v>
      </c>
      <c r="Q598">
        <f>'Main - Statewide'!Q601</f>
        <v>6166.79</v>
      </c>
      <c r="R598">
        <f>'Main - Statewide'!R601</f>
        <v>4273.4100000000008</v>
      </c>
    </row>
    <row r="599" spans="1:18" x14ac:dyDescent="0.25">
      <c r="A599" t="str">
        <f>'Main - Statewide'!A602</f>
        <v>69</v>
      </c>
      <c r="B599">
        <f>'Main - Statewide'!B602</f>
        <v>3</v>
      </c>
      <c r="C599" t="str">
        <f>'Main - Statewide'!C602</f>
        <v>0855</v>
      </c>
      <c r="D599" t="str">
        <f>'Main - Statewide'!D602</f>
        <v>NAPOLEON CIVIL TOWN</v>
      </c>
      <c r="E599">
        <f>'Main - Statewide'!E602</f>
        <v>0</v>
      </c>
      <c r="F599">
        <f>'Main - Statewide'!F602</f>
        <v>236</v>
      </c>
      <c r="G599">
        <f>'Main - Statewide'!G602</f>
        <v>8.1393343679944819E-3</v>
      </c>
      <c r="H599" s="66">
        <f>IFERROR(ROUND('Main - Statewide'!H602,2),"")</f>
        <v>1351.56</v>
      </c>
      <c r="I599">
        <f>'Main - Statewide'!I602</f>
        <v>0</v>
      </c>
      <c r="J599">
        <f>'Main - Statewide'!J602</f>
        <v>0</v>
      </c>
      <c r="K599">
        <f>'Main - Statewide'!K602</f>
        <v>798.33</v>
      </c>
      <c r="L599">
        <f>'Main - Statewide'!L602</f>
        <v>0</v>
      </c>
      <c r="M599">
        <f>'Main - Statewide'!M602</f>
        <v>0</v>
      </c>
      <c r="N599">
        <f>'Main - Statewide'!N602</f>
        <v>0</v>
      </c>
      <c r="O599">
        <f>'Main - Statewide'!O602</f>
        <v>0</v>
      </c>
      <c r="P599">
        <f>'Main - Statewide'!P602</f>
        <v>0</v>
      </c>
      <c r="Q599">
        <f>'Main - Statewide'!Q602</f>
        <v>798.33</v>
      </c>
      <c r="R599">
        <f>'Main - Statewide'!R602</f>
        <v>553.2299999999999</v>
      </c>
    </row>
    <row r="600" spans="1:18" x14ac:dyDescent="0.25">
      <c r="A600" t="str">
        <f>'Main - Statewide'!A603</f>
        <v>69</v>
      </c>
      <c r="B600">
        <f>'Main - Statewide'!B603</f>
        <v>3</v>
      </c>
      <c r="C600" t="str">
        <f>'Main - Statewide'!C603</f>
        <v>0856</v>
      </c>
      <c r="D600" t="str">
        <f>'Main - Statewide'!D603</f>
        <v>OSGOOD CIVIL TOWN</v>
      </c>
      <c r="E600">
        <f>'Main - Statewide'!E603</f>
        <v>0</v>
      </c>
      <c r="F600">
        <f>'Main - Statewide'!F603</f>
        <v>1587</v>
      </c>
      <c r="G600">
        <f>'Main - Statewide'!G603</f>
        <v>5.4733574754267975E-2</v>
      </c>
      <c r="H600" s="66">
        <f>IFERROR(ROUND('Main - Statewide'!H603,2),"")</f>
        <v>9088.65</v>
      </c>
      <c r="I600">
        <f>'Main - Statewide'!I603</f>
        <v>0</v>
      </c>
      <c r="J600">
        <f>'Main - Statewide'!J603</f>
        <v>0</v>
      </c>
      <c r="K600">
        <f>'Main - Statewide'!K603</f>
        <v>5368.45</v>
      </c>
      <c r="L600">
        <f>'Main - Statewide'!L603</f>
        <v>0</v>
      </c>
      <c r="M600">
        <f>'Main - Statewide'!M603</f>
        <v>0</v>
      </c>
      <c r="N600">
        <f>'Main - Statewide'!N603</f>
        <v>0</v>
      </c>
      <c r="O600">
        <f>'Main - Statewide'!O603</f>
        <v>0</v>
      </c>
      <c r="P600">
        <f>'Main - Statewide'!P603</f>
        <v>0</v>
      </c>
      <c r="Q600">
        <f>'Main - Statewide'!Q603</f>
        <v>5368.45</v>
      </c>
      <c r="R600">
        <f>'Main - Statewide'!R603</f>
        <v>3720.2</v>
      </c>
    </row>
    <row r="601" spans="1:18" x14ac:dyDescent="0.25">
      <c r="A601" t="str">
        <f>'Main - Statewide'!A604</f>
        <v>69</v>
      </c>
      <c r="B601">
        <f>'Main - Statewide'!B604</f>
        <v>3</v>
      </c>
      <c r="C601" t="str">
        <f>'Main - Statewide'!C604</f>
        <v>0857</v>
      </c>
      <c r="D601" t="str">
        <f>'Main - Statewide'!D604</f>
        <v>SUNMAN CIVIL TOWN</v>
      </c>
      <c r="E601">
        <f>'Main - Statewide'!E604</f>
        <v>0</v>
      </c>
      <c r="F601">
        <f>'Main - Statewide'!F604</f>
        <v>914</v>
      </c>
      <c r="G601">
        <f>'Main - Statewide'!G604</f>
        <v>3.1522676323504049E-2</v>
      </c>
      <c r="H601" s="66">
        <f>IFERROR(ROUND('Main - Statewide'!H604,2),"")</f>
        <v>5234.42</v>
      </c>
      <c r="I601">
        <f>'Main - Statewide'!I604</f>
        <v>0</v>
      </c>
      <c r="J601">
        <f>'Main - Statewide'!J604</f>
        <v>0</v>
      </c>
      <c r="K601">
        <f>'Main - Statewide'!K604</f>
        <v>3091.85</v>
      </c>
      <c r="L601">
        <f>'Main - Statewide'!L604</f>
        <v>0</v>
      </c>
      <c r="M601">
        <f>'Main - Statewide'!M604</f>
        <v>0</v>
      </c>
      <c r="N601">
        <f>'Main - Statewide'!N604</f>
        <v>0</v>
      </c>
      <c r="O601">
        <f>'Main - Statewide'!O604</f>
        <v>0</v>
      </c>
      <c r="P601">
        <f>'Main - Statewide'!P604</f>
        <v>0</v>
      </c>
      <c r="Q601">
        <f>'Main - Statewide'!Q604</f>
        <v>3091.85</v>
      </c>
      <c r="R601">
        <f>'Main - Statewide'!R604</f>
        <v>2142.5700000000002</v>
      </c>
    </row>
    <row r="602" spans="1:18" x14ac:dyDescent="0.25">
      <c r="A602" t="str">
        <f>'Main - Statewide'!A605</f>
        <v>69</v>
      </c>
      <c r="B602">
        <f>'Main - Statewide'!B605</f>
        <v>3</v>
      </c>
      <c r="C602" t="str">
        <f>'Main - Statewide'!C605</f>
        <v>0858</v>
      </c>
      <c r="D602" t="str">
        <f>'Main - Statewide'!D605</f>
        <v>VERSAILLES CIVIL TOWN</v>
      </c>
      <c r="E602">
        <f>'Main - Statewide'!E605</f>
        <v>0</v>
      </c>
      <c r="F602">
        <f>'Main - Statewide'!F605</f>
        <v>2184</v>
      </c>
      <c r="G602">
        <f>'Main - Statewide'!G605</f>
        <v>7.5323331608898092E-2</v>
      </c>
      <c r="H602" s="66">
        <f>IFERROR(ROUND('Main - Statewide'!H605,2),"")</f>
        <v>12507.63</v>
      </c>
      <c r="I602">
        <f>'Main - Statewide'!I605</f>
        <v>0</v>
      </c>
      <c r="J602">
        <f>'Main - Statewide'!J605</f>
        <v>0</v>
      </c>
      <c r="K602">
        <f>'Main - Statewide'!K605</f>
        <v>7387.97</v>
      </c>
      <c r="L602">
        <f>'Main - Statewide'!L605</f>
        <v>0</v>
      </c>
      <c r="M602">
        <f>'Main - Statewide'!M605</f>
        <v>0</v>
      </c>
      <c r="N602">
        <f>'Main - Statewide'!N605</f>
        <v>0</v>
      </c>
      <c r="O602">
        <f>'Main - Statewide'!O605</f>
        <v>0</v>
      </c>
      <c r="P602">
        <f>'Main - Statewide'!P605</f>
        <v>0</v>
      </c>
      <c r="Q602">
        <f>'Main - Statewide'!Q605</f>
        <v>7387.97</v>
      </c>
      <c r="R602">
        <f>'Main - Statewide'!R605</f>
        <v>5119.6599999999989</v>
      </c>
    </row>
    <row r="603" spans="1:18" x14ac:dyDescent="0.25">
      <c r="A603">
        <f>'Main - Statewide'!A606</f>
        <v>0</v>
      </c>
      <c r="B603">
        <f>'Main - Statewide'!B606</f>
        <v>0</v>
      </c>
      <c r="C603">
        <f>'Main - Statewide'!C606</f>
        <v>0</v>
      </c>
      <c r="D603" t="str">
        <f>'Main - Statewide'!D606</f>
        <v>COUNTY DISTRIBUTION AMOUNT</v>
      </c>
      <c r="E603">
        <f>'Main - Statewide'!E606</f>
        <v>0</v>
      </c>
      <c r="F603">
        <f>'Main - Statewide'!F606</f>
        <v>28995</v>
      </c>
      <c r="G603">
        <f>'Main - Statewide'!G606</f>
        <v>1</v>
      </c>
      <c r="H603" s="66">
        <f>IFERROR(ROUND('Main - Statewide'!H606,2),"")</f>
        <v>166052.48000000001</v>
      </c>
      <c r="I603">
        <f>'Main - Statewide'!I606</f>
        <v>0</v>
      </c>
      <c r="J603">
        <f>'Main - Statewide'!J606</f>
        <v>0</v>
      </c>
      <c r="K603">
        <f>'Main - Statewide'!K606</f>
        <v>98083.4</v>
      </c>
      <c r="L603">
        <f>'Main - Statewide'!L606</f>
        <v>0</v>
      </c>
      <c r="M603">
        <f>'Main - Statewide'!M606</f>
        <v>0</v>
      </c>
      <c r="N603">
        <f>'Main - Statewide'!N606</f>
        <v>0</v>
      </c>
      <c r="O603">
        <f>'Main - Statewide'!O606</f>
        <v>0</v>
      </c>
      <c r="P603">
        <f>'Main - Statewide'!P606</f>
        <v>0</v>
      </c>
      <c r="Q603">
        <f>'Main - Statewide'!Q606</f>
        <v>98083.4</v>
      </c>
      <c r="R603">
        <f>'Main - Statewide'!R606</f>
        <v>67969.080000000016</v>
      </c>
    </row>
    <row r="604" spans="1:18" x14ac:dyDescent="0.25">
      <c r="A604" t="str">
        <f>'Main - Statewide'!A607</f>
        <v/>
      </c>
      <c r="B604">
        <f>'Main - Statewide'!B607</f>
        <v>0</v>
      </c>
      <c r="C604">
        <f>'Main - Statewide'!C607</f>
        <v>0</v>
      </c>
      <c r="D604" t="str">
        <f>'Main - Statewide'!D607</f>
        <v/>
      </c>
      <c r="E604">
        <f>'Main - Statewide'!E607</f>
        <v>0</v>
      </c>
      <c r="F604">
        <f>'Main - Statewide'!F607</f>
        <v>0</v>
      </c>
      <c r="G604">
        <f>'Main - Statewide'!G607</f>
        <v>0</v>
      </c>
      <c r="H604" s="66">
        <f>IFERROR(ROUND('Main - Statewide'!H607,2),"")</f>
        <v>0</v>
      </c>
      <c r="I604">
        <f>'Main - Statewide'!I607</f>
        <v>0</v>
      </c>
      <c r="J604">
        <f>'Main - Statewide'!J607</f>
        <v>0</v>
      </c>
      <c r="K604" t="str">
        <f>'Main - Statewide'!K607</f>
        <v/>
      </c>
      <c r="L604" t="str">
        <f>'Main - Statewide'!L607</f>
        <v/>
      </c>
      <c r="M604" t="str">
        <f>'Main - Statewide'!M607</f>
        <v/>
      </c>
      <c r="N604" t="str">
        <f>'Main - Statewide'!N607</f>
        <v/>
      </c>
      <c r="O604" t="str">
        <f>'Main - Statewide'!O607</f>
        <v/>
      </c>
      <c r="P604" t="str">
        <f>'Main - Statewide'!P607</f>
        <v/>
      </c>
      <c r="Q604" t="str">
        <f>'Main - Statewide'!Q607</f>
        <v/>
      </c>
      <c r="R604" t="str">
        <f>'Main - Statewide'!R607</f>
        <v/>
      </c>
    </row>
    <row r="605" spans="1:18" x14ac:dyDescent="0.25">
      <c r="A605" t="str">
        <f>'Main - Statewide'!A608</f>
        <v>70</v>
      </c>
      <c r="B605">
        <f>'Main - Statewide'!B608</f>
        <v>1</v>
      </c>
      <c r="C605" t="str">
        <f>'Main - Statewide'!C608</f>
        <v>0000</v>
      </c>
      <c r="D605" t="str">
        <f>'Main - Statewide'!D608</f>
        <v>RUSH COUNTY</v>
      </c>
      <c r="E605">
        <f>'Main - Statewide'!E608</f>
        <v>0</v>
      </c>
      <c r="F605">
        <f>'Main - Statewide'!F608</f>
        <v>9453</v>
      </c>
      <c r="G605">
        <f>'Main - Statewide'!G608</f>
        <v>0.56429083094555876</v>
      </c>
      <c r="H605" s="66">
        <f>IFERROR(ROUND('Main - Statewide'!H608,2),"")</f>
        <v>54136.71</v>
      </c>
      <c r="I605">
        <f>'Main - Statewide'!I608</f>
        <v>0</v>
      </c>
      <c r="J605">
        <f>'Main - Statewide'!J608</f>
        <v>0</v>
      </c>
      <c r="K605">
        <f>'Main - Statewide'!K608</f>
        <v>31977.32</v>
      </c>
      <c r="L605">
        <f>'Main - Statewide'!L608</f>
        <v>0</v>
      </c>
      <c r="M605">
        <f>'Main - Statewide'!M608</f>
        <v>0</v>
      </c>
      <c r="N605">
        <f>'Main - Statewide'!N608</f>
        <v>0</v>
      </c>
      <c r="O605">
        <f>'Main - Statewide'!O608</f>
        <v>0</v>
      </c>
      <c r="P605">
        <f>'Main - Statewide'!P608</f>
        <v>0</v>
      </c>
      <c r="Q605">
        <f>'Main - Statewide'!Q608</f>
        <v>31977.32</v>
      </c>
      <c r="R605">
        <f>'Main - Statewide'!R608</f>
        <v>22159.39</v>
      </c>
    </row>
    <row r="606" spans="1:18" x14ac:dyDescent="0.25">
      <c r="A606" t="str">
        <f>'Main - Statewide'!A609</f>
        <v>70</v>
      </c>
      <c r="B606">
        <f>'Main - Statewide'!B609</f>
        <v>3</v>
      </c>
      <c r="C606" t="str">
        <f>'Main - Statewide'!C609</f>
        <v>0859</v>
      </c>
      <c r="D606" t="str">
        <f>'Main - Statewide'!D609</f>
        <v>CARTHAGE CIVIL TOWN</v>
      </c>
      <c r="E606">
        <f>'Main - Statewide'!E609</f>
        <v>0</v>
      </c>
      <c r="F606">
        <f>'Main - Statewide'!F609</f>
        <v>918</v>
      </c>
      <c r="G606">
        <f>'Main - Statewide'!G609</f>
        <v>5.4799426934097423E-2</v>
      </c>
      <c r="H606" s="66">
        <f>IFERROR(ROUND('Main - Statewide'!H609,2),"")</f>
        <v>5257.33</v>
      </c>
      <c r="I606">
        <f>'Main - Statewide'!I609</f>
        <v>0</v>
      </c>
      <c r="J606">
        <f>'Main - Statewide'!J609</f>
        <v>0</v>
      </c>
      <c r="K606">
        <f>'Main - Statewide'!K609</f>
        <v>3105.38</v>
      </c>
      <c r="L606">
        <f>'Main - Statewide'!L609</f>
        <v>0</v>
      </c>
      <c r="M606">
        <f>'Main - Statewide'!M609</f>
        <v>0</v>
      </c>
      <c r="N606">
        <f>'Main - Statewide'!N609</f>
        <v>0</v>
      </c>
      <c r="O606">
        <f>'Main - Statewide'!O609</f>
        <v>0</v>
      </c>
      <c r="P606">
        <f>'Main - Statewide'!P609</f>
        <v>0</v>
      </c>
      <c r="Q606">
        <f>'Main - Statewide'!Q609</f>
        <v>3105.38</v>
      </c>
      <c r="R606">
        <f>'Main - Statewide'!R609</f>
        <v>2151.9499999999998</v>
      </c>
    </row>
    <row r="607" spans="1:18" x14ac:dyDescent="0.25">
      <c r="A607" t="str">
        <f>'Main - Statewide'!A610</f>
        <v>70</v>
      </c>
      <c r="B607">
        <f>'Main - Statewide'!B610</f>
        <v>3</v>
      </c>
      <c r="C607" t="str">
        <f>'Main - Statewide'!C610</f>
        <v>0860</v>
      </c>
      <c r="D607" t="str">
        <f>'Main - Statewide'!D610</f>
        <v>GLENWOOD CIVIL TOWN</v>
      </c>
      <c r="E607" t="str">
        <f>'Main - Statewide'!E610</f>
        <v>Y</v>
      </c>
      <c r="F607">
        <f>'Main - Statewide'!F610</f>
        <v>173</v>
      </c>
      <c r="G607">
        <f>'Main - Statewide'!G610</f>
        <v>1.0327125119388729E-2</v>
      </c>
      <c r="H607" s="66">
        <f>IFERROR(ROUND('Main - Statewide'!H610,2),"")</f>
        <v>990.76</v>
      </c>
      <c r="I607">
        <f>'Main - Statewide'!I610</f>
        <v>0</v>
      </c>
      <c r="J607">
        <f>'Main - Statewide'!J610</f>
        <v>0</v>
      </c>
      <c r="K607">
        <f>'Main - Statewide'!K610</f>
        <v>585.22</v>
      </c>
      <c r="L607">
        <f>'Main - Statewide'!L610</f>
        <v>0</v>
      </c>
      <c r="M607">
        <f>'Main - Statewide'!M610</f>
        <v>0</v>
      </c>
      <c r="N607">
        <f>'Main - Statewide'!N610</f>
        <v>0</v>
      </c>
      <c r="O607">
        <f>'Main - Statewide'!O610</f>
        <v>0</v>
      </c>
      <c r="P607">
        <f>'Main - Statewide'!P610</f>
        <v>0</v>
      </c>
      <c r="Q607">
        <f>'Main - Statewide'!Q610</f>
        <v>585.22</v>
      </c>
      <c r="R607">
        <f>'Main - Statewide'!R610</f>
        <v>405.53999999999996</v>
      </c>
    </row>
    <row r="608" spans="1:18" x14ac:dyDescent="0.25">
      <c r="A608" t="str">
        <f>'Main - Statewide'!A611</f>
        <v>70</v>
      </c>
      <c r="B608">
        <f>'Main - Statewide'!B611</f>
        <v>3</v>
      </c>
      <c r="C608" t="str">
        <f>'Main - Statewide'!C611</f>
        <v>0420</v>
      </c>
      <c r="D608" t="str">
        <f>'Main - Statewide'!D611</f>
        <v>RUSHVILLE CIVIL CITY</v>
      </c>
      <c r="E608">
        <f>'Main - Statewide'!E611</f>
        <v>0</v>
      </c>
      <c r="F608">
        <f>'Main - Statewide'!F611</f>
        <v>6208</v>
      </c>
      <c r="G608">
        <f>'Main - Statewide'!G611</f>
        <v>0.37058261700095513</v>
      </c>
      <c r="H608" s="66">
        <f>IFERROR(ROUND('Main - Statewide'!H611,2),"")</f>
        <v>35552.81</v>
      </c>
      <c r="I608">
        <f>'Main - Statewide'!I611</f>
        <v>0</v>
      </c>
      <c r="J608">
        <f>'Main - Statewide'!J611</f>
        <v>0</v>
      </c>
      <c r="K608">
        <f>'Main - Statewide'!K611</f>
        <v>21000.23</v>
      </c>
      <c r="L608">
        <f>'Main - Statewide'!L611</f>
        <v>0</v>
      </c>
      <c r="M608">
        <f>'Main - Statewide'!M611</f>
        <v>0</v>
      </c>
      <c r="N608">
        <f>'Main - Statewide'!N611</f>
        <v>0</v>
      </c>
      <c r="O608">
        <f>'Main - Statewide'!O611</f>
        <v>0</v>
      </c>
      <c r="P608">
        <f>'Main - Statewide'!P611</f>
        <v>0</v>
      </c>
      <c r="Q608">
        <f>'Main - Statewide'!Q611</f>
        <v>21000.23</v>
      </c>
      <c r="R608">
        <f>'Main - Statewide'!R611</f>
        <v>14552.579999999998</v>
      </c>
    </row>
    <row r="609" spans="1:18" x14ac:dyDescent="0.25">
      <c r="A609">
        <f>'Main - Statewide'!A612</f>
        <v>0</v>
      </c>
      <c r="B609">
        <f>'Main - Statewide'!B612</f>
        <v>0</v>
      </c>
      <c r="C609">
        <f>'Main - Statewide'!C612</f>
        <v>0</v>
      </c>
      <c r="D609" t="str">
        <f>'Main - Statewide'!D612</f>
        <v>COUNTY DISTRIBUTION AMOUNT</v>
      </c>
      <c r="E609">
        <f>'Main - Statewide'!E612</f>
        <v>0</v>
      </c>
      <c r="F609">
        <f>'Main - Statewide'!F612</f>
        <v>16752</v>
      </c>
      <c r="G609">
        <f>'Main - Statewide'!G612</f>
        <v>1</v>
      </c>
      <c r="H609" s="66">
        <f>IFERROR(ROUND('Main - Statewide'!H612,2),"")</f>
        <v>95937.61</v>
      </c>
      <c r="I609">
        <f>'Main - Statewide'!I612</f>
        <v>0</v>
      </c>
      <c r="J609">
        <f>'Main - Statewide'!J612</f>
        <v>0</v>
      </c>
      <c r="K609">
        <f>'Main - Statewide'!K612</f>
        <v>56668.15</v>
      </c>
      <c r="L609">
        <f>'Main - Statewide'!L612</f>
        <v>0</v>
      </c>
      <c r="M609">
        <f>'Main - Statewide'!M612</f>
        <v>0</v>
      </c>
      <c r="N609">
        <f>'Main - Statewide'!N612</f>
        <v>0</v>
      </c>
      <c r="O609">
        <f>'Main - Statewide'!O612</f>
        <v>0</v>
      </c>
      <c r="P609">
        <f>'Main - Statewide'!P612</f>
        <v>0</v>
      </c>
      <c r="Q609">
        <f>'Main - Statewide'!Q612</f>
        <v>56668.15</v>
      </c>
      <c r="R609">
        <f>'Main - Statewide'!R612</f>
        <v>39269.46</v>
      </c>
    </row>
    <row r="610" spans="1:18" x14ac:dyDescent="0.25">
      <c r="A610" t="str">
        <f>'Main - Statewide'!A613</f>
        <v/>
      </c>
      <c r="B610">
        <f>'Main - Statewide'!B613</f>
        <v>0</v>
      </c>
      <c r="C610">
        <f>'Main - Statewide'!C613</f>
        <v>0</v>
      </c>
      <c r="D610" t="str">
        <f>'Main - Statewide'!D613</f>
        <v/>
      </c>
      <c r="E610">
        <f>'Main - Statewide'!E613</f>
        <v>0</v>
      </c>
      <c r="F610">
        <f>'Main - Statewide'!F613</f>
        <v>0</v>
      </c>
      <c r="G610">
        <f>'Main - Statewide'!G613</f>
        <v>0</v>
      </c>
      <c r="H610" s="66">
        <f>IFERROR(ROUND('Main - Statewide'!H613,2),"")</f>
        <v>0</v>
      </c>
      <c r="I610">
        <f>'Main - Statewide'!I613</f>
        <v>0</v>
      </c>
      <c r="J610">
        <f>'Main - Statewide'!J613</f>
        <v>0</v>
      </c>
      <c r="K610" t="str">
        <f>'Main - Statewide'!K613</f>
        <v/>
      </c>
      <c r="L610" t="str">
        <f>'Main - Statewide'!L613</f>
        <v/>
      </c>
      <c r="M610" t="str">
        <f>'Main - Statewide'!M613</f>
        <v/>
      </c>
      <c r="N610" t="str">
        <f>'Main - Statewide'!N613</f>
        <v/>
      </c>
      <c r="O610" t="str">
        <f>'Main - Statewide'!O613</f>
        <v/>
      </c>
      <c r="P610" t="str">
        <f>'Main - Statewide'!P613</f>
        <v/>
      </c>
      <c r="Q610" t="str">
        <f>'Main - Statewide'!Q613</f>
        <v/>
      </c>
      <c r="R610" t="str">
        <f>'Main - Statewide'!R613</f>
        <v/>
      </c>
    </row>
    <row r="611" spans="1:18" x14ac:dyDescent="0.25">
      <c r="A611" t="str">
        <f>'Main - Statewide'!A614</f>
        <v>71</v>
      </c>
      <c r="B611">
        <f>'Main - Statewide'!B614</f>
        <v>1</v>
      </c>
      <c r="C611" t="str">
        <f>'Main - Statewide'!C614</f>
        <v>0000</v>
      </c>
      <c r="D611" t="str">
        <f>'Main - Statewide'!D614</f>
        <v>ST. JOSEPH COUNTY</v>
      </c>
      <c r="E611">
        <f>'Main - Statewide'!E614</f>
        <v>0</v>
      </c>
      <c r="F611">
        <f>'Main - Statewide'!F614</f>
        <v>108345</v>
      </c>
      <c r="G611">
        <f>'Main - Statewide'!G614</f>
        <v>0.39699610130738111</v>
      </c>
      <c r="H611" s="66">
        <f>IFERROR(ROUND('Main - Statewide'!H614,2),"")</f>
        <v>620484.72</v>
      </c>
      <c r="I611">
        <f>'Main - Statewide'!I614</f>
        <v>0</v>
      </c>
      <c r="J611">
        <f>'Main - Statewide'!J614</f>
        <v>0</v>
      </c>
      <c r="K611">
        <f>'Main - Statewide'!K614</f>
        <v>366506.14</v>
      </c>
      <c r="L611">
        <f>'Main - Statewide'!L614</f>
        <v>0</v>
      </c>
      <c r="M611">
        <f>'Main - Statewide'!M614</f>
        <v>0</v>
      </c>
      <c r="N611">
        <f>'Main - Statewide'!N614</f>
        <v>0</v>
      </c>
      <c r="O611">
        <f>'Main - Statewide'!O614</f>
        <v>0</v>
      </c>
      <c r="P611">
        <f>'Main - Statewide'!P614</f>
        <v>0</v>
      </c>
      <c r="Q611">
        <f>'Main - Statewide'!Q614</f>
        <v>366506.14</v>
      </c>
      <c r="R611">
        <f>'Main - Statewide'!R614</f>
        <v>253978.57999999996</v>
      </c>
    </row>
    <row r="612" spans="1:18" x14ac:dyDescent="0.25">
      <c r="A612" t="str">
        <f>'Main - Statewide'!A615</f>
        <v>71</v>
      </c>
      <c r="B612">
        <f>'Main - Statewide'!B615</f>
        <v>3</v>
      </c>
      <c r="C612" t="str">
        <f>'Main - Statewide'!C615</f>
        <v>0861</v>
      </c>
      <c r="D612" t="str">
        <f>'Main - Statewide'!D615</f>
        <v>INDIAN VILLAGE CIVIL TOWN</v>
      </c>
      <c r="E612">
        <f>'Main - Statewide'!E615</f>
        <v>0</v>
      </c>
      <c r="F612">
        <f>'Main - Statewide'!F615</f>
        <v>118</v>
      </c>
      <c r="G612">
        <f>'Main - Statewide'!G615</f>
        <v>4.3237380547575776E-4</v>
      </c>
      <c r="H612" s="66">
        <f>IFERROR(ROUND('Main - Statewide'!H615,2),"")</f>
        <v>675.78</v>
      </c>
      <c r="I612">
        <f>'Main - Statewide'!I615</f>
        <v>0</v>
      </c>
      <c r="J612">
        <f>'Main - Statewide'!J615</f>
        <v>0</v>
      </c>
      <c r="K612">
        <f>'Main - Statewide'!K615</f>
        <v>399.17</v>
      </c>
      <c r="L612">
        <f>'Main - Statewide'!L615</f>
        <v>0</v>
      </c>
      <c r="M612">
        <f>'Main - Statewide'!M615</f>
        <v>0</v>
      </c>
      <c r="N612">
        <f>'Main - Statewide'!N615</f>
        <v>0</v>
      </c>
      <c r="O612">
        <f>'Main - Statewide'!O615</f>
        <v>0</v>
      </c>
      <c r="P612">
        <f>'Main - Statewide'!P615</f>
        <v>0</v>
      </c>
      <c r="Q612">
        <f>'Main - Statewide'!Q615</f>
        <v>399.17</v>
      </c>
      <c r="R612">
        <f>'Main - Statewide'!R615</f>
        <v>276.60999999999996</v>
      </c>
    </row>
    <row r="613" spans="1:18" x14ac:dyDescent="0.25">
      <c r="A613" t="str">
        <f>'Main - Statewide'!A616</f>
        <v>71</v>
      </c>
      <c r="B613">
        <f>'Main - Statewide'!B616</f>
        <v>3</v>
      </c>
      <c r="C613" t="str">
        <f>'Main - Statewide'!C616</f>
        <v>0862</v>
      </c>
      <c r="D613" t="str">
        <f>'Main - Statewide'!D616</f>
        <v>LAKEVILLE CIVIL TOWN</v>
      </c>
      <c r="E613">
        <f>'Main - Statewide'!E616</f>
        <v>0</v>
      </c>
      <c r="F613">
        <f>'Main - Statewide'!F616</f>
        <v>879</v>
      </c>
      <c r="G613">
        <f>'Main - Statewide'!G616</f>
        <v>3.2208184323151783E-3</v>
      </c>
      <c r="H613" s="66">
        <f>IFERROR(ROUND('Main - Statewide'!H616,2),"")</f>
        <v>5033.9799999999996</v>
      </c>
      <c r="I613">
        <f>'Main - Statewide'!I616</f>
        <v>0</v>
      </c>
      <c r="J613">
        <f>'Main - Statewide'!J616</f>
        <v>0</v>
      </c>
      <c r="K613">
        <f>'Main - Statewide'!K616</f>
        <v>2973.45</v>
      </c>
      <c r="L613">
        <f>'Main - Statewide'!L616</f>
        <v>0</v>
      </c>
      <c r="M613">
        <f>'Main - Statewide'!M616</f>
        <v>0</v>
      </c>
      <c r="N613">
        <f>'Main - Statewide'!N616</f>
        <v>0</v>
      </c>
      <c r="O613">
        <f>'Main - Statewide'!O616</f>
        <v>0</v>
      </c>
      <c r="P613">
        <f>'Main - Statewide'!P616</f>
        <v>0</v>
      </c>
      <c r="Q613">
        <f>'Main - Statewide'!Q616</f>
        <v>2973.45</v>
      </c>
      <c r="R613">
        <f>'Main - Statewide'!R616</f>
        <v>2060.5299999999997</v>
      </c>
    </row>
    <row r="614" spans="1:18" x14ac:dyDescent="0.25">
      <c r="A614" t="str">
        <f>'Main - Statewide'!A617</f>
        <v>71</v>
      </c>
      <c r="B614">
        <f>'Main - Statewide'!B617</f>
        <v>3</v>
      </c>
      <c r="C614" t="str">
        <f>'Main - Statewide'!C617</f>
        <v>0117</v>
      </c>
      <c r="D614" t="str">
        <f>'Main - Statewide'!D617</f>
        <v>MISHAWAKA CIVIL CITY</v>
      </c>
      <c r="E614">
        <f>'Main - Statewide'!E617</f>
        <v>0</v>
      </c>
      <c r="F614">
        <f>'Main - Statewide'!F617</f>
        <v>51063</v>
      </c>
      <c r="G614">
        <f>'Main - Statewide'!G617</f>
        <v>0.18710426804244593</v>
      </c>
      <c r="H614" s="66">
        <f>IFERROR(ROUND('Main - Statewide'!H617,2),"")</f>
        <v>292434.46000000002</v>
      </c>
      <c r="I614">
        <f>'Main - Statewide'!I617</f>
        <v>0</v>
      </c>
      <c r="J614">
        <f>'Main - Statewide'!J617</f>
        <v>0</v>
      </c>
      <c r="K614">
        <f>'Main - Statewide'!K617</f>
        <v>172734.35</v>
      </c>
      <c r="L614">
        <f>'Main - Statewide'!L617</f>
        <v>0</v>
      </c>
      <c r="M614">
        <f>'Main - Statewide'!M617</f>
        <v>0</v>
      </c>
      <c r="N614">
        <f>'Main - Statewide'!N617</f>
        <v>0</v>
      </c>
      <c r="O614">
        <f>'Main - Statewide'!O617</f>
        <v>0</v>
      </c>
      <c r="P614">
        <f>'Main - Statewide'!P617</f>
        <v>0</v>
      </c>
      <c r="Q614">
        <f>'Main - Statewide'!Q617</f>
        <v>172734.35</v>
      </c>
      <c r="R614">
        <f>'Main - Statewide'!R617</f>
        <v>119700.11000000002</v>
      </c>
    </row>
    <row r="615" spans="1:18" x14ac:dyDescent="0.25">
      <c r="A615" t="str">
        <f>'Main - Statewide'!A618</f>
        <v>71</v>
      </c>
      <c r="B615">
        <f>'Main - Statewide'!B618</f>
        <v>3</v>
      </c>
      <c r="C615" t="str">
        <f>'Main - Statewide'!C618</f>
        <v>0863</v>
      </c>
      <c r="D615" t="str">
        <f>'Main - Statewide'!D618</f>
        <v>NEW CARLISLE CIVIL TOWN</v>
      </c>
      <c r="E615">
        <f>'Main - Statewide'!E618</f>
        <v>0</v>
      </c>
      <c r="F615">
        <f>'Main - Statewide'!F618</f>
        <v>1891</v>
      </c>
      <c r="G615">
        <f>'Main - Statewide'!G618</f>
        <v>6.928973441988626E-3</v>
      </c>
      <c r="H615" s="66">
        <f>IFERROR(ROUND('Main - Statewide'!H618,2),"")</f>
        <v>10829.63</v>
      </c>
      <c r="I615">
        <f>'Main - Statewide'!I618</f>
        <v>0</v>
      </c>
      <c r="J615">
        <f>'Main - Statewide'!J618</f>
        <v>0</v>
      </c>
      <c r="K615">
        <f>'Main - Statewide'!K618</f>
        <v>6396.82</v>
      </c>
      <c r="L615">
        <f>'Main - Statewide'!L618</f>
        <v>0</v>
      </c>
      <c r="M615">
        <f>'Main - Statewide'!M618</f>
        <v>0</v>
      </c>
      <c r="N615">
        <f>'Main - Statewide'!N618</f>
        <v>0</v>
      </c>
      <c r="O615">
        <f>'Main - Statewide'!O618</f>
        <v>0</v>
      </c>
      <c r="P615">
        <f>'Main - Statewide'!P618</f>
        <v>0</v>
      </c>
      <c r="Q615">
        <f>'Main - Statewide'!Q618</f>
        <v>6396.82</v>
      </c>
      <c r="R615">
        <f>'Main - Statewide'!R618</f>
        <v>4432.8099999999995</v>
      </c>
    </row>
    <row r="616" spans="1:18" x14ac:dyDescent="0.25">
      <c r="A616" t="str">
        <f>'Main - Statewide'!A619</f>
        <v>71</v>
      </c>
      <c r="B616">
        <f>'Main - Statewide'!B619</f>
        <v>3</v>
      </c>
      <c r="C616" t="str">
        <f>'Main - Statewide'!C619</f>
        <v>0864</v>
      </c>
      <c r="D616" t="str">
        <f>'Main - Statewide'!D619</f>
        <v>NORTH LIBERTY CIVIL TOWN</v>
      </c>
      <c r="E616">
        <f>'Main - Statewide'!E619</f>
        <v>0</v>
      </c>
      <c r="F616">
        <f>'Main - Statewide'!F619</f>
        <v>1623</v>
      </c>
      <c r="G616">
        <f>'Main - Statewide'!G619</f>
        <v>5.9469719176877527E-3</v>
      </c>
      <c r="H616" s="66">
        <f>IFERROR(ROUND('Main - Statewide'!H619,2),"")</f>
        <v>9294.81</v>
      </c>
      <c r="I616">
        <f>'Main - Statewide'!I619</f>
        <v>0</v>
      </c>
      <c r="J616">
        <f>'Main - Statewide'!J619</f>
        <v>0</v>
      </c>
      <c r="K616">
        <f>'Main - Statewide'!K619</f>
        <v>5490.23</v>
      </c>
      <c r="L616">
        <f>'Main - Statewide'!L619</f>
        <v>0</v>
      </c>
      <c r="M616">
        <f>'Main - Statewide'!M619</f>
        <v>0</v>
      </c>
      <c r="N616">
        <f>'Main - Statewide'!N619</f>
        <v>0</v>
      </c>
      <c r="O616">
        <f>'Main - Statewide'!O619</f>
        <v>0</v>
      </c>
      <c r="P616">
        <f>'Main - Statewide'!P619</f>
        <v>0</v>
      </c>
      <c r="Q616">
        <f>'Main - Statewide'!Q619</f>
        <v>5490.23</v>
      </c>
      <c r="R616">
        <f>'Main - Statewide'!R619</f>
        <v>3804.58</v>
      </c>
    </row>
    <row r="617" spans="1:18" x14ac:dyDescent="0.25">
      <c r="A617" t="str">
        <f>'Main - Statewide'!A620</f>
        <v>71</v>
      </c>
      <c r="B617">
        <f>'Main - Statewide'!B620</f>
        <v>3</v>
      </c>
      <c r="C617" t="str">
        <f>'Main - Statewide'!C620</f>
        <v>0865</v>
      </c>
      <c r="D617" t="str">
        <f>'Main - Statewide'!D620</f>
        <v>OSCEOLA CIVIL TOWN</v>
      </c>
      <c r="E617">
        <f>'Main - Statewide'!E620</f>
        <v>0</v>
      </c>
      <c r="F617">
        <f>'Main - Statewide'!F620</f>
        <v>2590</v>
      </c>
      <c r="G617">
        <f>'Main - Statewide'!G620</f>
        <v>9.4902386117136656E-3</v>
      </c>
      <c r="H617" s="66">
        <f>IFERROR(ROUND('Main - Statewide'!H620,2),"")</f>
        <v>14832.76</v>
      </c>
      <c r="I617">
        <f>'Main - Statewide'!I620</f>
        <v>0</v>
      </c>
      <c r="J617">
        <f>'Main - Statewide'!J620</f>
        <v>0</v>
      </c>
      <c r="K617">
        <f>'Main - Statewide'!K620</f>
        <v>8761.3700000000008</v>
      </c>
      <c r="L617">
        <f>'Main - Statewide'!L620</f>
        <v>0</v>
      </c>
      <c r="M617">
        <f>'Main - Statewide'!M620</f>
        <v>0</v>
      </c>
      <c r="N617">
        <f>'Main - Statewide'!N620</f>
        <v>0</v>
      </c>
      <c r="O617">
        <f>'Main - Statewide'!O620</f>
        <v>0</v>
      </c>
      <c r="P617">
        <f>'Main - Statewide'!P620</f>
        <v>0</v>
      </c>
      <c r="Q617">
        <f>'Main - Statewide'!Q620</f>
        <v>8761.3700000000008</v>
      </c>
      <c r="R617">
        <f>'Main - Statewide'!R620</f>
        <v>6071.3899999999994</v>
      </c>
    </row>
    <row r="618" spans="1:18" x14ac:dyDescent="0.25">
      <c r="A618" t="str">
        <f>'Main - Statewide'!A621</f>
        <v>71</v>
      </c>
      <c r="B618">
        <f>'Main - Statewide'!B621</f>
        <v>3</v>
      </c>
      <c r="C618" t="str">
        <f>'Main - Statewide'!C621</f>
        <v>0866</v>
      </c>
      <c r="D618" t="str">
        <f>'Main - Statewide'!D621</f>
        <v>ROSELAND CIVIL TOWN</v>
      </c>
      <c r="E618">
        <f>'Main - Statewide'!E621</f>
        <v>0</v>
      </c>
      <c r="F618">
        <f>'Main - Statewide'!F621</f>
        <v>854</v>
      </c>
      <c r="G618">
        <f>'Main - Statewide'!G621</f>
        <v>3.1292138125109926E-3</v>
      </c>
      <c r="H618" s="66">
        <f>IFERROR(ROUND('Main - Statewide'!H621,2),"")</f>
        <v>4890.8</v>
      </c>
      <c r="I618">
        <f>'Main - Statewide'!I621</f>
        <v>0</v>
      </c>
      <c r="J618">
        <f>'Main - Statewide'!J621</f>
        <v>0</v>
      </c>
      <c r="K618">
        <f>'Main - Statewide'!K621</f>
        <v>2888.89</v>
      </c>
      <c r="L618">
        <f>'Main - Statewide'!L621</f>
        <v>0</v>
      </c>
      <c r="M618">
        <f>'Main - Statewide'!M621</f>
        <v>0</v>
      </c>
      <c r="N618">
        <f>'Main - Statewide'!N621</f>
        <v>0</v>
      </c>
      <c r="O618">
        <f>'Main - Statewide'!O621</f>
        <v>0</v>
      </c>
      <c r="P618">
        <f>'Main - Statewide'!P621</f>
        <v>0</v>
      </c>
      <c r="Q618">
        <f>'Main - Statewide'!Q621</f>
        <v>2888.89</v>
      </c>
      <c r="R618">
        <f>'Main - Statewide'!R621</f>
        <v>2001.9100000000003</v>
      </c>
    </row>
    <row r="619" spans="1:18" x14ac:dyDescent="0.25">
      <c r="A619" t="str">
        <f>'Main - Statewide'!A622</f>
        <v>71</v>
      </c>
      <c r="B619">
        <f>'Main - Statewide'!B622</f>
        <v>3</v>
      </c>
      <c r="C619" t="str">
        <f>'Main - Statewide'!C622</f>
        <v>0103</v>
      </c>
      <c r="D619" t="str">
        <f>'Main - Statewide'!D622</f>
        <v>SOUTH BEND CIVIL CITY</v>
      </c>
      <c r="E619">
        <f>'Main - Statewide'!E622</f>
        <v>0</v>
      </c>
      <c r="F619">
        <f>'Main - Statewide'!F622</f>
        <v>103453</v>
      </c>
      <c r="G619">
        <f>'Main - Statewide'!G622</f>
        <v>0.37907090930409804</v>
      </c>
      <c r="H619" s="66">
        <f>IFERROR(ROUND('Main - Statewide'!H622,2),"")</f>
        <v>592468.56000000006</v>
      </c>
      <c r="I619" t="str">
        <f>'Main - Statewide'!I622</f>
        <v>NOTE 1</v>
      </c>
      <c r="J619">
        <f>'Main - Statewide'!J622</f>
        <v>0</v>
      </c>
      <c r="K619">
        <f>'Main - Statewide'!K622</f>
        <v>349957.64</v>
      </c>
      <c r="L619">
        <f>'Main - Statewide'!L622</f>
        <v>0</v>
      </c>
      <c r="M619">
        <f>'Main - Statewide'!M622</f>
        <v>0</v>
      </c>
      <c r="N619">
        <f>'Main - Statewide'!N622</f>
        <v>0</v>
      </c>
      <c r="O619">
        <f>'Main - Statewide'!O622</f>
        <v>0</v>
      </c>
      <c r="P619">
        <f>'Main - Statewide'!P622</f>
        <v>0</v>
      </c>
      <c r="Q619">
        <f>'Main - Statewide'!Q622</f>
        <v>349957.64</v>
      </c>
      <c r="R619">
        <f>'Main - Statewide'!R622</f>
        <v>242510.92000000004</v>
      </c>
    </row>
    <row r="620" spans="1:18" x14ac:dyDescent="0.25">
      <c r="A620" t="str">
        <f>'Main - Statewide'!A623</f>
        <v>71</v>
      </c>
      <c r="B620">
        <f>'Main - Statewide'!B623</f>
        <v>3</v>
      </c>
      <c r="C620" t="str">
        <f>'Main - Statewide'!C623</f>
        <v>0867</v>
      </c>
      <c r="D620" t="str">
        <f>'Main - Statewide'!D623</f>
        <v>WALKERTON CIVIL TOWN</v>
      </c>
      <c r="E620">
        <f>'Main - Statewide'!E623</f>
        <v>0</v>
      </c>
      <c r="F620">
        <f>'Main - Statewide'!F623</f>
        <v>2096</v>
      </c>
      <c r="G620">
        <f>'Main - Statewide'!G623</f>
        <v>7.6801313243829517E-3</v>
      </c>
      <c r="H620" s="66">
        <f>IFERROR(ROUND('Main - Statewide'!H623,2),"")</f>
        <v>12003.65</v>
      </c>
      <c r="I620">
        <f>'Main - Statewide'!I623</f>
        <v>0</v>
      </c>
      <c r="J620">
        <f>'Main - Statewide'!J623</f>
        <v>0</v>
      </c>
      <c r="K620">
        <f>'Main - Statewide'!K623</f>
        <v>7090.28</v>
      </c>
      <c r="L620">
        <f>'Main - Statewide'!L623</f>
        <v>0</v>
      </c>
      <c r="M620">
        <f>'Main - Statewide'!M623</f>
        <v>0</v>
      </c>
      <c r="N620">
        <f>'Main - Statewide'!N623</f>
        <v>0</v>
      </c>
      <c r="O620">
        <f>'Main - Statewide'!O623</f>
        <v>0</v>
      </c>
      <c r="P620">
        <f>'Main - Statewide'!P623</f>
        <v>0</v>
      </c>
      <c r="Q620">
        <f>'Main - Statewide'!Q623</f>
        <v>7090.28</v>
      </c>
      <c r="R620">
        <f>'Main - Statewide'!R623</f>
        <v>4913.37</v>
      </c>
    </row>
    <row r="621" spans="1:18" x14ac:dyDescent="0.25">
      <c r="A621">
        <f>'Main - Statewide'!A624</f>
        <v>0</v>
      </c>
      <c r="B621">
        <f>'Main - Statewide'!B624</f>
        <v>0</v>
      </c>
      <c r="C621">
        <f>'Main - Statewide'!C624</f>
        <v>0</v>
      </c>
      <c r="D621" t="str">
        <f>'Main - Statewide'!D624</f>
        <v>COUNTY DISTRIBUTION AMOUNT</v>
      </c>
      <c r="E621">
        <f>'Main - Statewide'!E624</f>
        <v>0</v>
      </c>
      <c r="F621">
        <f>'Main - Statewide'!F624</f>
        <v>272912</v>
      </c>
      <c r="G621">
        <f>'Main - Statewide'!G624</f>
        <v>1.0000000000000002</v>
      </c>
      <c r="H621" s="66">
        <f>IFERROR(ROUND('Main - Statewide'!H624,2),"")</f>
        <v>1562949.15</v>
      </c>
      <c r="I621">
        <f>'Main - Statewide'!I624</f>
        <v>0</v>
      </c>
      <c r="J621">
        <f>'Main - Statewide'!J624</f>
        <v>0</v>
      </c>
      <c r="K621">
        <f>'Main - Statewide'!K624</f>
        <v>923198.35</v>
      </c>
      <c r="L621">
        <f>'Main - Statewide'!L624</f>
        <v>0</v>
      </c>
      <c r="M621">
        <f>'Main - Statewide'!M624</f>
        <v>0</v>
      </c>
      <c r="N621">
        <f>'Main - Statewide'!N624</f>
        <v>0</v>
      </c>
      <c r="O621">
        <f>'Main - Statewide'!O624</f>
        <v>0</v>
      </c>
      <c r="P621">
        <f>'Main - Statewide'!P624</f>
        <v>0</v>
      </c>
      <c r="Q621">
        <f>'Main - Statewide'!Q624</f>
        <v>923198.35</v>
      </c>
      <c r="R621">
        <f>'Main - Statewide'!R624</f>
        <v>639750.79999999993</v>
      </c>
    </row>
    <row r="622" spans="1:18" x14ac:dyDescent="0.25">
      <c r="A622" t="str">
        <f>'Main - Statewide'!A625</f>
        <v/>
      </c>
      <c r="B622">
        <f>'Main - Statewide'!B625</f>
        <v>0</v>
      </c>
      <c r="C622">
        <f>'Main - Statewide'!C625</f>
        <v>0</v>
      </c>
      <c r="D622" t="str">
        <f>'Main - Statewide'!D625</f>
        <v/>
      </c>
      <c r="E622">
        <f>'Main - Statewide'!E625</f>
        <v>0</v>
      </c>
      <c r="F622">
        <f>'Main - Statewide'!F625</f>
        <v>0</v>
      </c>
      <c r="G622">
        <f>'Main - Statewide'!G625</f>
        <v>0</v>
      </c>
      <c r="H622" s="66">
        <f>IFERROR(ROUND('Main - Statewide'!H625,2),"")</f>
        <v>0</v>
      </c>
      <c r="I622">
        <f>'Main - Statewide'!I625</f>
        <v>0</v>
      </c>
      <c r="J622">
        <f>'Main - Statewide'!J625</f>
        <v>0</v>
      </c>
      <c r="K622" t="str">
        <f>'Main - Statewide'!K625</f>
        <v/>
      </c>
      <c r="L622" t="str">
        <f>'Main - Statewide'!L625</f>
        <v/>
      </c>
      <c r="M622" t="str">
        <f>'Main - Statewide'!M625</f>
        <v/>
      </c>
      <c r="N622" t="str">
        <f>'Main - Statewide'!N625</f>
        <v/>
      </c>
      <c r="O622" t="str">
        <f>'Main - Statewide'!O625</f>
        <v/>
      </c>
      <c r="P622" t="str">
        <f>'Main - Statewide'!P625</f>
        <v/>
      </c>
      <c r="Q622" t="str">
        <f>'Main - Statewide'!Q625</f>
        <v/>
      </c>
      <c r="R622" t="str">
        <f>'Main - Statewide'!R625</f>
        <v/>
      </c>
    </row>
    <row r="623" spans="1:18" x14ac:dyDescent="0.25">
      <c r="A623" t="str">
        <f>'Main - Statewide'!A626</f>
        <v>72</v>
      </c>
      <c r="B623">
        <f>'Main - Statewide'!B626</f>
        <v>1</v>
      </c>
      <c r="C623" t="str">
        <f>'Main - Statewide'!C626</f>
        <v>0000</v>
      </c>
      <c r="D623" t="str">
        <f>'Main - Statewide'!D626</f>
        <v>SCOTT COUNTY</v>
      </c>
      <c r="E623">
        <f>'Main - Statewide'!E626</f>
        <v>0</v>
      </c>
      <c r="F623">
        <f>'Main - Statewide'!F626</f>
        <v>12975</v>
      </c>
      <c r="G623">
        <f>'Main - Statewide'!G626</f>
        <v>0.53211122047244097</v>
      </c>
      <c r="H623" s="66">
        <f>IFERROR(ROUND('Main - Statewide'!H626,2),"")</f>
        <v>74306.98</v>
      </c>
      <c r="I623">
        <f>'Main - Statewide'!I626</f>
        <v>0</v>
      </c>
      <c r="J623">
        <f>'Main - Statewide'!J626</f>
        <v>0</v>
      </c>
      <c r="K623">
        <f>'Main - Statewide'!K626</f>
        <v>43891.43</v>
      </c>
      <c r="L623">
        <f>'Main - Statewide'!L626</f>
        <v>0</v>
      </c>
      <c r="M623">
        <f>'Main - Statewide'!M626</f>
        <v>0</v>
      </c>
      <c r="N623">
        <f>'Main - Statewide'!N626</f>
        <v>0</v>
      </c>
      <c r="O623">
        <f>'Main - Statewide'!O626</f>
        <v>0</v>
      </c>
      <c r="P623">
        <f>'Main - Statewide'!P626</f>
        <v>0</v>
      </c>
      <c r="Q623">
        <f>'Main - Statewide'!Q626</f>
        <v>43891.43</v>
      </c>
      <c r="R623">
        <f>'Main - Statewide'!R626</f>
        <v>30415.549999999996</v>
      </c>
    </row>
    <row r="624" spans="1:18" x14ac:dyDescent="0.25">
      <c r="A624" t="str">
        <f>'Main - Statewide'!A627</f>
        <v>72</v>
      </c>
      <c r="B624">
        <f>'Main - Statewide'!B627</f>
        <v>3</v>
      </c>
      <c r="C624" t="str">
        <f>'Main - Statewide'!C627</f>
        <v>0868</v>
      </c>
      <c r="D624" t="str">
        <f>'Main - Statewide'!D627</f>
        <v>AUSTIN CIVIL CITY</v>
      </c>
      <c r="E624">
        <f>'Main - Statewide'!E627</f>
        <v>0</v>
      </c>
      <c r="F624">
        <f>'Main - Statewide'!F627</f>
        <v>4064</v>
      </c>
      <c r="G624">
        <f>'Main - Statewide'!G627</f>
        <v>0.16666666666666666</v>
      </c>
      <c r="H624" s="66">
        <f>IFERROR(ROUND('Main - Statewide'!H627,2),"")</f>
        <v>23274.26</v>
      </c>
      <c r="I624">
        <f>'Main - Statewide'!I627</f>
        <v>0</v>
      </c>
      <c r="J624">
        <f>'Main - Statewide'!J627</f>
        <v>0</v>
      </c>
      <c r="K624">
        <f>'Main - Statewide'!K627</f>
        <v>13747.57</v>
      </c>
      <c r="L624">
        <f>'Main - Statewide'!L627</f>
        <v>0</v>
      </c>
      <c r="M624">
        <f>'Main - Statewide'!M627</f>
        <v>0</v>
      </c>
      <c r="N624">
        <f>'Main - Statewide'!N627</f>
        <v>0</v>
      </c>
      <c r="O624">
        <f>'Main - Statewide'!O627</f>
        <v>0</v>
      </c>
      <c r="P624">
        <f>'Main - Statewide'!P627</f>
        <v>0</v>
      </c>
      <c r="Q624">
        <f>'Main - Statewide'!Q627</f>
        <v>13747.57</v>
      </c>
      <c r="R624">
        <f>'Main - Statewide'!R627</f>
        <v>9526.6899999999987</v>
      </c>
    </row>
    <row r="625" spans="1:18" x14ac:dyDescent="0.25">
      <c r="A625" t="str">
        <f>'Main - Statewide'!A628</f>
        <v>72</v>
      </c>
      <c r="B625">
        <f>'Main - Statewide'!B628</f>
        <v>3</v>
      </c>
      <c r="C625" t="str">
        <f>'Main - Statewide'!C628</f>
        <v>0435</v>
      </c>
      <c r="D625" t="str">
        <f>'Main - Statewide'!D628</f>
        <v>SCOTTSBURG CIVIL CITY</v>
      </c>
      <c r="E625">
        <f>'Main - Statewide'!E628</f>
        <v>0</v>
      </c>
      <c r="F625">
        <f>'Main - Statewide'!F628</f>
        <v>7345</v>
      </c>
      <c r="G625">
        <f>'Main - Statewide'!G628</f>
        <v>0.3012221128608924</v>
      </c>
      <c r="H625" s="66">
        <f>IFERROR(ROUND('Main - Statewide'!H628,2),"")</f>
        <v>42064.33</v>
      </c>
      <c r="I625">
        <f>'Main - Statewide'!I628</f>
        <v>0</v>
      </c>
      <c r="J625">
        <f>'Main - Statewide'!J628</f>
        <v>0</v>
      </c>
      <c r="K625">
        <f>'Main - Statewide'!K628</f>
        <v>24846.44</v>
      </c>
      <c r="L625">
        <f>'Main - Statewide'!L628</f>
        <v>0</v>
      </c>
      <c r="M625">
        <f>'Main - Statewide'!M628</f>
        <v>0</v>
      </c>
      <c r="N625">
        <f>'Main - Statewide'!N628</f>
        <v>0</v>
      </c>
      <c r="O625">
        <f>'Main - Statewide'!O628</f>
        <v>0</v>
      </c>
      <c r="P625">
        <f>'Main - Statewide'!P628</f>
        <v>0</v>
      </c>
      <c r="Q625">
        <f>'Main - Statewide'!Q628</f>
        <v>24846.44</v>
      </c>
      <c r="R625">
        <f>'Main - Statewide'!R628</f>
        <v>17217.890000000003</v>
      </c>
    </row>
    <row r="626" spans="1:18" x14ac:dyDescent="0.25">
      <c r="A626">
        <f>'Main - Statewide'!A629</f>
        <v>0</v>
      </c>
      <c r="B626">
        <f>'Main - Statewide'!B629</f>
        <v>0</v>
      </c>
      <c r="C626">
        <f>'Main - Statewide'!C629</f>
        <v>0</v>
      </c>
      <c r="D626" t="str">
        <f>'Main - Statewide'!D629</f>
        <v>COUNTY DISTRIBUTION AMOUNT</v>
      </c>
      <c r="E626">
        <f>'Main - Statewide'!E629</f>
        <v>0</v>
      </c>
      <c r="F626">
        <f>'Main - Statewide'!F629</f>
        <v>24384</v>
      </c>
      <c r="G626">
        <f>'Main - Statewide'!G629</f>
        <v>1</v>
      </c>
      <c r="H626" s="66">
        <f>IFERROR(ROUND('Main - Statewide'!H629,2),"")</f>
        <v>139645.57</v>
      </c>
      <c r="I626">
        <f>'Main - Statewide'!I629</f>
        <v>0</v>
      </c>
      <c r="J626">
        <f>'Main - Statewide'!J629</f>
        <v>0</v>
      </c>
      <c r="K626">
        <f>'Main - Statewide'!K629</f>
        <v>82485.45</v>
      </c>
      <c r="L626">
        <f>'Main - Statewide'!L629</f>
        <v>0</v>
      </c>
      <c r="M626">
        <f>'Main - Statewide'!M629</f>
        <v>0</v>
      </c>
      <c r="N626">
        <f>'Main - Statewide'!N629</f>
        <v>0</v>
      </c>
      <c r="O626">
        <f>'Main - Statewide'!O629</f>
        <v>0</v>
      </c>
      <c r="P626">
        <f>'Main - Statewide'!P629</f>
        <v>0</v>
      </c>
      <c r="Q626">
        <f>'Main - Statewide'!Q629</f>
        <v>82485.45</v>
      </c>
      <c r="R626">
        <f>'Main - Statewide'!R629</f>
        <v>57160.12000000001</v>
      </c>
    </row>
    <row r="627" spans="1:18" x14ac:dyDescent="0.25">
      <c r="A627" t="str">
        <f>'Main - Statewide'!A630</f>
        <v/>
      </c>
      <c r="B627">
        <f>'Main - Statewide'!B630</f>
        <v>0</v>
      </c>
      <c r="C627">
        <f>'Main - Statewide'!C630</f>
        <v>0</v>
      </c>
      <c r="D627" t="str">
        <f>'Main - Statewide'!D630</f>
        <v/>
      </c>
      <c r="E627">
        <f>'Main - Statewide'!E630</f>
        <v>0</v>
      </c>
      <c r="F627">
        <f>'Main - Statewide'!F630</f>
        <v>0</v>
      </c>
      <c r="G627">
        <f>'Main - Statewide'!G630</f>
        <v>0</v>
      </c>
      <c r="H627" s="66">
        <f>IFERROR(ROUND('Main - Statewide'!H630,2),"")</f>
        <v>0</v>
      </c>
      <c r="I627">
        <f>'Main - Statewide'!I630</f>
        <v>0</v>
      </c>
      <c r="J627">
        <f>'Main - Statewide'!J630</f>
        <v>0</v>
      </c>
      <c r="K627" t="str">
        <f>'Main - Statewide'!K630</f>
        <v/>
      </c>
      <c r="L627" t="str">
        <f>'Main - Statewide'!L630</f>
        <v/>
      </c>
      <c r="M627" t="str">
        <f>'Main - Statewide'!M630</f>
        <v/>
      </c>
      <c r="N627" t="str">
        <f>'Main - Statewide'!N630</f>
        <v/>
      </c>
      <c r="O627" t="str">
        <f>'Main - Statewide'!O630</f>
        <v/>
      </c>
      <c r="P627" t="str">
        <f>'Main - Statewide'!P630</f>
        <v/>
      </c>
      <c r="Q627" t="str">
        <f>'Main - Statewide'!Q630</f>
        <v/>
      </c>
      <c r="R627" t="str">
        <f>'Main - Statewide'!R630</f>
        <v/>
      </c>
    </row>
    <row r="628" spans="1:18" x14ac:dyDescent="0.25">
      <c r="A628" t="str">
        <f>'Main - Statewide'!A631</f>
        <v>73</v>
      </c>
      <c r="B628">
        <f>'Main - Statewide'!B631</f>
        <v>1</v>
      </c>
      <c r="C628" t="str">
        <f>'Main - Statewide'!C631</f>
        <v>0000</v>
      </c>
      <c r="D628" t="str">
        <f>'Main - Statewide'!D631</f>
        <v>SHELBY COUNTY</v>
      </c>
      <c r="E628">
        <f>'Main - Statewide'!E631</f>
        <v>0</v>
      </c>
      <c r="F628">
        <f>'Main - Statewide'!F631</f>
        <v>22679</v>
      </c>
      <c r="G628">
        <f>'Main - Statewide'!G631</f>
        <v>0.50336255687493059</v>
      </c>
      <c r="H628" s="66">
        <f>IFERROR(ROUND('Main - Statewide'!H631,2),"")</f>
        <v>129881.15</v>
      </c>
      <c r="I628">
        <f>'Main - Statewide'!I631</f>
        <v>0</v>
      </c>
      <c r="J628">
        <f>'Main - Statewide'!J631</f>
        <v>0</v>
      </c>
      <c r="K628">
        <f>'Main - Statewide'!K631</f>
        <v>76717.83</v>
      </c>
      <c r="L628">
        <f>'Main - Statewide'!L631</f>
        <v>0</v>
      </c>
      <c r="M628">
        <f>'Main - Statewide'!M631</f>
        <v>0</v>
      </c>
      <c r="N628">
        <f>'Main - Statewide'!N631</f>
        <v>0</v>
      </c>
      <c r="O628">
        <f>'Main - Statewide'!O631</f>
        <v>0</v>
      </c>
      <c r="P628">
        <f>'Main - Statewide'!P631</f>
        <v>0</v>
      </c>
      <c r="Q628">
        <f>'Main - Statewide'!Q631</f>
        <v>76717.83</v>
      </c>
      <c r="R628">
        <f>'Main - Statewide'!R631</f>
        <v>53163.319999999992</v>
      </c>
    </row>
    <row r="629" spans="1:18" x14ac:dyDescent="0.25">
      <c r="A629" t="str">
        <f>'Main - Statewide'!A632</f>
        <v>73</v>
      </c>
      <c r="B629">
        <f>'Main - Statewide'!B632</f>
        <v>3</v>
      </c>
      <c r="C629" t="str">
        <f>'Main - Statewide'!C632</f>
        <v>0972</v>
      </c>
      <c r="D629" t="str">
        <f>'Main - Statewide'!D632</f>
        <v>FAIRLAND CIVIL TOWN</v>
      </c>
      <c r="E629">
        <f>'Main - Statewide'!E632</f>
        <v>0</v>
      </c>
      <c r="F629">
        <f>'Main - Statewide'!F632</f>
        <v>542</v>
      </c>
      <c r="G629">
        <f>'Main - Statewide'!G632</f>
        <v>1.2029741427144601E-2</v>
      </c>
      <c r="H629" s="66">
        <f>IFERROR(ROUND('Main - Statewide'!H632,2),"")</f>
        <v>3104</v>
      </c>
      <c r="I629">
        <f>'Main - Statewide'!I632</f>
        <v>0</v>
      </c>
      <c r="J629">
        <f>'Main - Statewide'!J632</f>
        <v>0</v>
      </c>
      <c r="K629">
        <f>'Main - Statewide'!K632</f>
        <v>1833.46</v>
      </c>
      <c r="L629">
        <f>'Main - Statewide'!L632</f>
        <v>0</v>
      </c>
      <c r="M629">
        <f>'Main - Statewide'!M632</f>
        <v>0</v>
      </c>
      <c r="N629">
        <f>'Main - Statewide'!N632</f>
        <v>0</v>
      </c>
      <c r="O629">
        <f>'Main - Statewide'!O632</f>
        <v>0</v>
      </c>
      <c r="P629">
        <f>'Main - Statewide'!P632</f>
        <v>0</v>
      </c>
      <c r="Q629">
        <f>'Main - Statewide'!Q632</f>
        <v>1833.46</v>
      </c>
      <c r="R629">
        <f>'Main - Statewide'!R632</f>
        <v>1270.54</v>
      </c>
    </row>
    <row r="630" spans="1:18" x14ac:dyDescent="0.25">
      <c r="A630" t="str">
        <f>'Main - Statewide'!A633</f>
        <v>73</v>
      </c>
      <c r="B630">
        <f>'Main - Statewide'!B633</f>
        <v>3</v>
      </c>
      <c r="C630" t="str">
        <f>'Main - Statewide'!C633</f>
        <v>0703</v>
      </c>
      <c r="D630" t="str">
        <f>'Main - Statewide'!D633</f>
        <v>EDINBURGH CIVIL TOWN</v>
      </c>
      <c r="E630" t="str">
        <f>'Main - Statewide'!E633</f>
        <v>Y</v>
      </c>
      <c r="F630">
        <f>'Main - Statewide'!F633</f>
        <v>191</v>
      </c>
      <c r="G630">
        <f>'Main - Statewide'!G633</f>
        <v>4.2392631228498501E-3</v>
      </c>
      <c r="H630" s="66">
        <f>IFERROR(ROUND('Main - Statewide'!H633,2),"")</f>
        <v>1093.8399999999999</v>
      </c>
      <c r="I630">
        <f>'Main - Statewide'!I633</f>
        <v>0</v>
      </c>
      <c r="J630">
        <f>'Main - Statewide'!J633</f>
        <v>0</v>
      </c>
      <c r="K630">
        <f>'Main - Statewide'!K633</f>
        <v>646.11</v>
      </c>
      <c r="L630">
        <f>'Main - Statewide'!L633</f>
        <v>0</v>
      </c>
      <c r="M630">
        <f>'Main - Statewide'!M633</f>
        <v>0</v>
      </c>
      <c r="N630">
        <f>'Main - Statewide'!N633</f>
        <v>0</v>
      </c>
      <c r="O630">
        <f>'Main - Statewide'!O633</f>
        <v>0</v>
      </c>
      <c r="P630">
        <f>'Main - Statewide'!P633</f>
        <v>0</v>
      </c>
      <c r="Q630">
        <f>'Main - Statewide'!Q633</f>
        <v>646.11</v>
      </c>
      <c r="R630">
        <f>'Main - Statewide'!R633</f>
        <v>447.7299999999999</v>
      </c>
    </row>
    <row r="631" spans="1:18" x14ac:dyDescent="0.25">
      <c r="A631" t="str">
        <f>'Main - Statewide'!A634</f>
        <v>73</v>
      </c>
      <c r="B631">
        <f>'Main - Statewide'!B634</f>
        <v>3</v>
      </c>
      <c r="C631" t="str">
        <f>'Main - Statewide'!C634</f>
        <v>0869</v>
      </c>
      <c r="D631" t="str">
        <f>'Main - Statewide'!D634</f>
        <v>MORRISTOWN CIVIL TOWN</v>
      </c>
      <c r="E631">
        <f>'Main - Statewide'!E634</f>
        <v>0</v>
      </c>
      <c r="F631">
        <f>'Main - Statewide'!F634</f>
        <v>1205</v>
      </c>
      <c r="G631">
        <f>'Main - Statewide'!G634</f>
        <v>2.6745089335256909E-2</v>
      </c>
      <c r="H631" s="66">
        <f>IFERROR(ROUND('Main - Statewide'!H634,2),"")</f>
        <v>6900.96</v>
      </c>
      <c r="I631">
        <f>'Main - Statewide'!I634</f>
        <v>0</v>
      </c>
      <c r="J631">
        <f>'Main - Statewide'!J634</f>
        <v>0</v>
      </c>
      <c r="K631">
        <f>'Main - Statewide'!K634</f>
        <v>4076.24</v>
      </c>
      <c r="L631">
        <f>'Main - Statewide'!L634</f>
        <v>0</v>
      </c>
      <c r="M631">
        <f>'Main - Statewide'!M634</f>
        <v>0</v>
      </c>
      <c r="N631">
        <f>'Main - Statewide'!N634</f>
        <v>0</v>
      </c>
      <c r="O631">
        <f>'Main - Statewide'!O634</f>
        <v>0</v>
      </c>
      <c r="P631">
        <f>'Main - Statewide'!P634</f>
        <v>0</v>
      </c>
      <c r="Q631">
        <f>'Main - Statewide'!Q634</f>
        <v>4076.24</v>
      </c>
      <c r="R631">
        <f>'Main - Statewide'!R634</f>
        <v>2824.7200000000003</v>
      </c>
    </row>
    <row r="632" spans="1:18" x14ac:dyDescent="0.25">
      <c r="A632" t="str">
        <f>'Main - Statewide'!A635</f>
        <v>73</v>
      </c>
      <c r="B632">
        <f>'Main - Statewide'!B635</f>
        <v>3</v>
      </c>
      <c r="C632" t="str">
        <f>'Main - Statewide'!C635</f>
        <v>0583</v>
      </c>
      <c r="D632" t="str">
        <f>'Main - Statewide'!D635</f>
        <v>ST. PAUL CIVIL TOWN</v>
      </c>
      <c r="E632" t="str">
        <f>'Main - Statewide'!E635</f>
        <v>Y</v>
      </c>
      <c r="F632">
        <f>'Main - Statewide'!F635</f>
        <v>371</v>
      </c>
      <c r="G632">
        <f>'Main - Statewide'!G635</f>
        <v>8.234380201975363E-3</v>
      </c>
      <c r="H632" s="66">
        <f>IFERROR(ROUND('Main - Statewide'!H635,2),"")</f>
        <v>2124.69</v>
      </c>
      <c r="I632">
        <f>'Main - Statewide'!I635</f>
        <v>0</v>
      </c>
      <c r="J632">
        <f>'Main - Statewide'!J635</f>
        <v>0</v>
      </c>
      <c r="K632">
        <f>'Main - Statewide'!K635</f>
        <v>1255.01</v>
      </c>
      <c r="L632">
        <f>'Main - Statewide'!L635</f>
        <v>0</v>
      </c>
      <c r="M632">
        <f>'Main - Statewide'!M635</f>
        <v>0</v>
      </c>
      <c r="N632">
        <f>'Main - Statewide'!N635</f>
        <v>0</v>
      </c>
      <c r="O632">
        <f>'Main - Statewide'!O635</f>
        <v>0</v>
      </c>
      <c r="P632">
        <f>'Main - Statewide'!P635</f>
        <v>0</v>
      </c>
      <c r="Q632">
        <f>'Main - Statewide'!Q635</f>
        <v>1255.01</v>
      </c>
      <c r="R632">
        <f>'Main - Statewide'!R635</f>
        <v>869.68000000000006</v>
      </c>
    </row>
    <row r="633" spans="1:18" x14ac:dyDescent="0.25">
      <c r="A633" t="str">
        <f>'Main - Statewide'!A636</f>
        <v>73</v>
      </c>
      <c r="B633">
        <f>'Main - Statewide'!B636</f>
        <v>3</v>
      </c>
      <c r="C633" t="str">
        <f>'Main - Statewide'!C636</f>
        <v>0308</v>
      </c>
      <c r="D633" t="str">
        <f>'Main - Statewide'!D636</f>
        <v>SHELBYVILLE CIVIL CITY</v>
      </c>
      <c r="E633">
        <f>'Main - Statewide'!E636</f>
        <v>0</v>
      </c>
      <c r="F633">
        <f>'Main - Statewide'!F636</f>
        <v>20067</v>
      </c>
      <c r="G633">
        <f>'Main - Statewide'!G636</f>
        <v>0.44538896903784264</v>
      </c>
      <c r="H633" s="66">
        <f>IFERROR(ROUND('Main - Statewide'!H636,2),"")</f>
        <v>114922.4</v>
      </c>
      <c r="I633">
        <f>'Main - Statewide'!I636</f>
        <v>0</v>
      </c>
      <c r="J633">
        <f>'Main - Statewide'!J636</f>
        <v>0</v>
      </c>
      <c r="K633">
        <f>'Main - Statewide'!K636</f>
        <v>67882.03</v>
      </c>
      <c r="L633">
        <f>'Main - Statewide'!L636</f>
        <v>0</v>
      </c>
      <c r="M633">
        <f>'Main - Statewide'!M636</f>
        <v>0</v>
      </c>
      <c r="N633">
        <f>'Main - Statewide'!N636</f>
        <v>0</v>
      </c>
      <c r="O633">
        <f>'Main - Statewide'!O636</f>
        <v>0</v>
      </c>
      <c r="P633">
        <f>'Main - Statewide'!P636</f>
        <v>0</v>
      </c>
      <c r="Q633">
        <f>'Main - Statewide'!Q636</f>
        <v>67882.03</v>
      </c>
      <c r="R633">
        <f>'Main - Statewide'!R636</f>
        <v>47040.369999999995</v>
      </c>
    </row>
    <row r="634" spans="1:18" x14ac:dyDescent="0.25">
      <c r="A634">
        <f>'Main - Statewide'!A637</f>
        <v>0</v>
      </c>
      <c r="B634">
        <f>'Main - Statewide'!B637</f>
        <v>0</v>
      </c>
      <c r="C634">
        <f>'Main - Statewide'!C637</f>
        <v>0</v>
      </c>
      <c r="D634" t="str">
        <f>'Main - Statewide'!D637</f>
        <v>COUNTY DISTRIBUTION AMOUNT</v>
      </c>
      <c r="E634">
        <f>'Main - Statewide'!E637</f>
        <v>0</v>
      </c>
      <c r="F634">
        <f>'Main - Statewide'!F637</f>
        <v>45055</v>
      </c>
      <c r="G634">
        <f>'Main - Statewide'!G637</f>
        <v>0.99999999999999989</v>
      </c>
      <c r="H634" s="66">
        <f>IFERROR(ROUND('Main - Statewide'!H637,2),"")</f>
        <v>258027.04</v>
      </c>
      <c r="I634">
        <f>'Main - Statewide'!I637</f>
        <v>0</v>
      </c>
      <c r="J634">
        <f>'Main - Statewide'!J637</f>
        <v>0</v>
      </c>
      <c r="K634">
        <f>'Main - Statewide'!K637</f>
        <v>152410.67000000001</v>
      </c>
      <c r="L634">
        <f>'Main - Statewide'!L637</f>
        <v>0</v>
      </c>
      <c r="M634">
        <f>'Main - Statewide'!M637</f>
        <v>0</v>
      </c>
      <c r="N634">
        <f>'Main - Statewide'!N637</f>
        <v>0</v>
      </c>
      <c r="O634">
        <f>'Main - Statewide'!O637</f>
        <v>0</v>
      </c>
      <c r="P634">
        <f>'Main - Statewide'!P637</f>
        <v>0</v>
      </c>
      <c r="Q634">
        <f>'Main - Statewide'!Q637</f>
        <v>152410.67000000001</v>
      </c>
      <c r="R634">
        <f>'Main - Statewide'!R637</f>
        <v>105616.36999999997</v>
      </c>
    </row>
    <row r="635" spans="1:18" x14ac:dyDescent="0.25">
      <c r="A635" t="str">
        <f>'Main - Statewide'!A638</f>
        <v/>
      </c>
      <c r="B635">
        <f>'Main - Statewide'!B638</f>
        <v>0</v>
      </c>
      <c r="C635">
        <f>'Main - Statewide'!C638</f>
        <v>0</v>
      </c>
      <c r="D635" t="str">
        <f>'Main - Statewide'!D638</f>
        <v/>
      </c>
      <c r="E635">
        <f>'Main - Statewide'!E638</f>
        <v>0</v>
      </c>
      <c r="F635">
        <f>'Main - Statewide'!F638</f>
        <v>0</v>
      </c>
      <c r="G635">
        <f>'Main - Statewide'!G638</f>
        <v>0</v>
      </c>
      <c r="H635" s="66">
        <f>IFERROR(ROUND('Main - Statewide'!H638,2),"")</f>
        <v>0</v>
      </c>
      <c r="I635">
        <f>'Main - Statewide'!I638</f>
        <v>0</v>
      </c>
      <c r="J635">
        <f>'Main - Statewide'!J638</f>
        <v>0</v>
      </c>
      <c r="K635" t="str">
        <f>'Main - Statewide'!K638</f>
        <v/>
      </c>
      <c r="L635" t="str">
        <f>'Main - Statewide'!L638</f>
        <v/>
      </c>
      <c r="M635" t="str">
        <f>'Main - Statewide'!M638</f>
        <v/>
      </c>
      <c r="N635" t="str">
        <f>'Main - Statewide'!N638</f>
        <v/>
      </c>
      <c r="O635" t="str">
        <f>'Main - Statewide'!O638</f>
        <v/>
      </c>
      <c r="P635" t="str">
        <f>'Main - Statewide'!P638</f>
        <v/>
      </c>
      <c r="Q635" t="str">
        <f>'Main - Statewide'!Q638</f>
        <v/>
      </c>
      <c r="R635" t="str">
        <f>'Main - Statewide'!R638</f>
        <v/>
      </c>
    </row>
    <row r="636" spans="1:18" x14ac:dyDescent="0.25">
      <c r="A636" t="str">
        <f>'Main - Statewide'!A639</f>
        <v>74</v>
      </c>
      <c r="B636">
        <f>'Main - Statewide'!B639</f>
        <v>1</v>
      </c>
      <c r="C636" t="str">
        <f>'Main - Statewide'!C639</f>
        <v>0000</v>
      </c>
      <c r="D636" t="str">
        <f>'Main - Statewide'!D639</f>
        <v>SPENCER COUNTY</v>
      </c>
      <c r="E636">
        <f>'Main - Statewide'!E639</f>
        <v>0</v>
      </c>
      <c r="F636">
        <f>'Main - Statewide'!F639</f>
        <v>11887</v>
      </c>
      <c r="G636">
        <f>'Main - Statewide'!G639</f>
        <v>0.60005047955577995</v>
      </c>
      <c r="H636" s="66">
        <f>IFERROR(ROUND('Main - Statewide'!H639,2),"")</f>
        <v>68076.070000000007</v>
      </c>
      <c r="I636">
        <f>'Main - Statewide'!I639</f>
        <v>0</v>
      </c>
      <c r="J636">
        <f>'Main - Statewide'!J639</f>
        <v>0</v>
      </c>
      <c r="K636">
        <f>'Main - Statewide'!K639</f>
        <v>40210.980000000003</v>
      </c>
      <c r="L636">
        <f>'Main - Statewide'!L639</f>
        <v>0</v>
      </c>
      <c r="M636">
        <f>'Main - Statewide'!M639</f>
        <v>0</v>
      </c>
      <c r="N636">
        <f>'Main - Statewide'!N639</f>
        <v>0</v>
      </c>
      <c r="O636">
        <f>'Main - Statewide'!O639</f>
        <v>0</v>
      </c>
      <c r="P636">
        <f>'Main - Statewide'!P639</f>
        <v>0</v>
      </c>
      <c r="Q636">
        <f>'Main - Statewide'!Q639</f>
        <v>40210.980000000003</v>
      </c>
      <c r="R636">
        <f>'Main - Statewide'!R639</f>
        <v>27865.090000000004</v>
      </c>
    </row>
    <row r="637" spans="1:18" x14ac:dyDescent="0.25">
      <c r="A637" t="str">
        <f>'Main - Statewide'!A640</f>
        <v>74</v>
      </c>
      <c r="B637">
        <f>'Main - Statewide'!B640</f>
        <v>3</v>
      </c>
      <c r="C637" t="str">
        <f>'Main - Statewide'!C640</f>
        <v>0870</v>
      </c>
      <c r="D637" t="str">
        <f>'Main - Statewide'!D640</f>
        <v>CHRISNEY CIVIL TOWN</v>
      </c>
      <c r="E637">
        <f>'Main - Statewide'!E640</f>
        <v>0</v>
      </c>
      <c r="F637">
        <f>'Main - Statewide'!F640</f>
        <v>465</v>
      </c>
      <c r="G637">
        <f>'Main - Statewide'!G640</f>
        <v>2.3472993437657748E-2</v>
      </c>
      <c r="H637" s="66">
        <f>IFERROR(ROUND('Main - Statewide'!H640,2),"")</f>
        <v>2663.02</v>
      </c>
      <c r="I637">
        <f>'Main - Statewide'!I640</f>
        <v>0</v>
      </c>
      <c r="J637">
        <f>'Main - Statewide'!J640</f>
        <v>0</v>
      </c>
      <c r="K637">
        <f>'Main - Statewide'!K640</f>
        <v>1572.99</v>
      </c>
      <c r="L637">
        <f>'Main - Statewide'!L640</f>
        <v>0</v>
      </c>
      <c r="M637">
        <f>'Main - Statewide'!M640</f>
        <v>0</v>
      </c>
      <c r="N637">
        <f>'Main - Statewide'!N640</f>
        <v>0</v>
      </c>
      <c r="O637">
        <f>'Main - Statewide'!O640</f>
        <v>0</v>
      </c>
      <c r="P637">
        <f>'Main - Statewide'!P640</f>
        <v>0</v>
      </c>
      <c r="Q637">
        <f>'Main - Statewide'!Q640</f>
        <v>1572.99</v>
      </c>
      <c r="R637">
        <f>'Main - Statewide'!R640</f>
        <v>1090.03</v>
      </c>
    </row>
    <row r="638" spans="1:18" x14ac:dyDescent="0.25">
      <c r="A638" t="str">
        <f>'Main - Statewide'!A641</f>
        <v>74</v>
      </c>
      <c r="B638">
        <f>'Main - Statewide'!B641</f>
        <v>3</v>
      </c>
      <c r="C638" t="str">
        <f>'Main - Statewide'!C641</f>
        <v>0871</v>
      </c>
      <c r="D638" t="str">
        <f>'Main - Statewide'!D641</f>
        <v>DALE CIVIL TOWN</v>
      </c>
      <c r="E638">
        <f>'Main - Statewide'!E641</f>
        <v>0</v>
      </c>
      <c r="F638">
        <f>'Main - Statewide'!F641</f>
        <v>1544</v>
      </c>
      <c r="G638">
        <f>'Main - Statewide'!G641</f>
        <v>7.7940434124179711E-2</v>
      </c>
      <c r="H638" s="66">
        <f>IFERROR(ROUND('Main - Statewide'!H641,2),"")</f>
        <v>8842.39</v>
      </c>
      <c r="I638">
        <f>'Main - Statewide'!I641</f>
        <v>0</v>
      </c>
      <c r="J638">
        <f>'Main - Statewide'!J641</f>
        <v>0</v>
      </c>
      <c r="K638">
        <f>'Main - Statewide'!K641</f>
        <v>5223</v>
      </c>
      <c r="L638">
        <f>'Main - Statewide'!L641</f>
        <v>0</v>
      </c>
      <c r="M638">
        <f>'Main - Statewide'!M641</f>
        <v>0</v>
      </c>
      <c r="N638">
        <f>'Main - Statewide'!N641</f>
        <v>0</v>
      </c>
      <c r="O638">
        <f>'Main - Statewide'!O641</f>
        <v>0</v>
      </c>
      <c r="P638">
        <f>'Main - Statewide'!P641</f>
        <v>0</v>
      </c>
      <c r="Q638">
        <f>'Main - Statewide'!Q641</f>
        <v>5223</v>
      </c>
      <c r="R638">
        <f>'Main - Statewide'!R641</f>
        <v>3619.3899999999994</v>
      </c>
    </row>
    <row r="639" spans="1:18" x14ac:dyDescent="0.25">
      <c r="A639" t="str">
        <f>'Main - Statewide'!A642</f>
        <v>74</v>
      </c>
      <c r="B639">
        <f>'Main - Statewide'!B642</f>
        <v>3</v>
      </c>
      <c r="C639" t="str">
        <f>'Main - Statewide'!C642</f>
        <v>0872</v>
      </c>
      <c r="D639" t="str">
        <f>'Main - Statewide'!D642</f>
        <v>GENTRYVILLE CIVIL TOWN</v>
      </c>
      <c r="E639">
        <f>'Main - Statewide'!E642</f>
        <v>0</v>
      </c>
      <c r="F639">
        <f>'Main - Statewide'!F642</f>
        <v>243</v>
      </c>
      <c r="G639">
        <f>'Main - Statewide'!G642</f>
        <v>1.226653205451792E-2</v>
      </c>
      <c r="H639" s="66">
        <f>IFERROR(ROUND('Main - Statewide'!H642,2),"")</f>
        <v>1391.65</v>
      </c>
      <c r="I639">
        <f>'Main - Statewide'!I642</f>
        <v>0</v>
      </c>
      <c r="J639">
        <f>'Main - Statewide'!J642</f>
        <v>0</v>
      </c>
      <c r="K639">
        <f>'Main - Statewide'!K642</f>
        <v>822.01</v>
      </c>
      <c r="L639">
        <f>'Main - Statewide'!L642</f>
        <v>0</v>
      </c>
      <c r="M639">
        <f>'Main - Statewide'!M642</f>
        <v>0</v>
      </c>
      <c r="N639">
        <f>'Main - Statewide'!N642</f>
        <v>0</v>
      </c>
      <c r="O639">
        <f>'Main - Statewide'!O642</f>
        <v>0</v>
      </c>
      <c r="P639">
        <f>'Main - Statewide'!P642</f>
        <v>0</v>
      </c>
      <c r="Q639">
        <f>'Main - Statewide'!Q642</f>
        <v>822.01</v>
      </c>
      <c r="R639">
        <f>'Main - Statewide'!R642</f>
        <v>569.6400000000001</v>
      </c>
    </row>
    <row r="640" spans="1:18" x14ac:dyDescent="0.25">
      <c r="A640" t="str">
        <f>'Main - Statewide'!A643</f>
        <v>74</v>
      </c>
      <c r="B640">
        <f>'Main - Statewide'!B643</f>
        <v>3</v>
      </c>
      <c r="C640" t="str">
        <f>'Main - Statewide'!C643</f>
        <v>0873</v>
      </c>
      <c r="D640" t="str">
        <f>'Main - Statewide'!D643</f>
        <v>GRANDVIEW CIVIL TOWN</v>
      </c>
      <c r="E640">
        <f>'Main - Statewide'!E643</f>
        <v>0</v>
      </c>
      <c r="F640">
        <f>'Main - Statewide'!F643</f>
        <v>698</v>
      </c>
      <c r="G640">
        <f>'Main - Statewide'!G643</f>
        <v>3.5234729934376575E-2</v>
      </c>
      <c r="H640" s="66">
        <f>IFERROR(ROUND('Main - Statewide'!H643,2),"")</f>
        <v>3997.4</v>
      </c>
      <c r="I640">
        <f>'Main - Statewide'!I643</f>
        <v>0</v>
      </c>
      <c r="J640">
        <f>'Main - Statewide'!J643</f>
        <v>0</v>
      </c>
      <c r="K640">
        <f>'Main - Statewide'!K643</f>
        <v>2361.17</v>
      </c>
      <c r="L640">
        <f>'Main - Statewide'!L643</f>
        <v>0</v>
      </c>
      <c r="M640">
        <f>'Main - Statewide'!M643</f>
        <v>0</v>
      </c>
      <c r="N640">
        <f>'Main - Statewide'!N643</f>
        <v>0</v>
      </c>
      <c r="O640">
        <f>'Main - Statewide'!O643</f>
        <v>0</v>
      </c>
      <c r="P640">
        <f>'Main - Statewide'!P643</f>
        <v>0</v>
      </c>
      <c r="Q640">
        <f>'Main - Statewide'!Q643</f>
        <v>2361.17</v>
      </c>
      <c r="R640">
        <f>'Main - Statewide'!R643</f>
        <v>1636.23</v>
      </c>
    </row>
    <row r="641" spans="1:18" x14ac:dyDescent="0.25">
      <c r="A641" t="str">
        <f>'Main - Statewide'!A644</f>
        <v>74</v>
      </c>
      <c r="B641">
        <f>'Main - Statewide'!B644</f>
        <v>3</v>
      </c>
      <c r="C641" t="str">
        <f>'Main - Statewide'!C644</f>
        <v>0973</v>
      </c>
      <c r="D641" t="str">
        <f>'Main - Statewide'!D644</f>
        <v>RICHLAND CIVIL TOWN</v>
      </c>
      <c r="E641">
        <f>'Main - Statewide'!E644</f>
        <v>0</v>
      </c>
      <c r="F641">
        <f>'Main - Statewide'!F644</f>
        <v>403</v>
      </c>
      <c r="G641">
        <f>'Main - Statewide'!G644</f>
        <v>2.0343260979303383E-2</v>
      </c>
      <c r="H641" s="66">
        <f>IFERROR(ROUND('Main - Statewide'!H644,2),"")</f>
        <v>2307.9499999999998</v>
      </c>
      <c r="I641">
        <f>'Main - Statewide'!I644</f>
        <v>0</v>
      </c>
      <c r="J641">
        <f>'Main - Statewide'!J644</f>
        <v>0</v>
      </c>
      <c r="K641">
        <f>'Main - Statewide'!K644</f>
        <v>1363.26</v>
      </c>
      <c r="L641">
        <f>'Main - Statewide'!L644</f>
        <v>0</v>
      </c>
      <c r="M641">
        <f>'Main - Statewide'!M644</f>
        <v>0</v>
      </c>
      <c r="N641">
        <f>'Main - Statewide'!N644</f>
        <v>0</v>
      </c>
      <c r="O641">
        <f>'Main - Statewide'!O644</f>
        <v>0</v>
      </c>
      <c r="P641">
        <f>'Main - Statewide'!P644</f>
        <v>0</v>
      </c>
      <c r="Q641">
        <f>'Main - Statewide'!Q644</f>
        <v>1363.26</v>
      </c>
      <c r="R641">
        <f>'Main - Statewide'!R644</f>
        <v>944.68999999999983</v>
      </c>
    </row>
    <row r="642" spans="1:18" x14ac:dyDescent="0.25">
      <c r="A642" t="str">
        <f>'Main - Statewide'!A645</f>
        <v>74</v>
      </c>
      <c r="B642">
        <f>'Main - Statewide'!B645</f>
        <v>3</v>
      </c>
      <c r="C642" t="str">
        <f>'Main - Statewide'!C645</f>
        <v>0458</v>
      </c>
      <c r="D642" t="str">
        <f>'Main - Statewide'!D645</f>
        <v>ROCKPORT CIVIL CITY</v>
      </c>
      <c r="E642">
        <f>'Main - Statewide'!E645</f>
        <v>0</v>
      </c>
      <c r="F642">
        <f>'Main - Statewide'!F645</f>
        <v>1984</v>
      </c>
      <c r="G642">
        <f>'Main - Statewide'!G645</f>
        <v>0.10015143866733972</v>
      </c>
      <c r="H642" s="66">
        <f>IFERROR(ROUND('Main - Statewide'!H645,2),"")</f>
        <v>11362.24</v>
      </c>
      <c r="I642">
        <f>'Main - Statewide'!I645</f>
        <v>0</v>
      </c>
      <c r="J642">
        <f>'Main - Statewide'!J645</f>
        <v>0</v>
      </c>
      <c r="K642">
        <f>'Main - Statewide'!K645</f>
        <v>6711.41</v>
      </c>
      <c r="L642">
        <f>'Main - Statewide'!L645</f>
        <v>0</v>
      </c>
      <c r="M642">
        <f>'Main - Statewide'!M645</f>
        <v>0</v>
      </c>
      <c r="N642">
        <f>'Main - Statewide'!N645</f>
        <v>0</v>
      </c>
      <c r="O642">
        <f>'Main - Statewide'!O645</f>
        <v>0</v>
      </c>
      <c r="P642">
        <f>'Main - Statewide'!P645</f>
        <v>0</v>
      </c>
      <c r="Q642">
        <f>'Main - Statewide'!Q645</f>
        <v>6711.41</v>
      </c>
      <c r="R642">
        <f>'Main - Statewide'!R645</f>
        <v>4650.83</v>
      </c>
    </row>
    <row r="643" spans="1:18" x14ac:dyDescent="0.25">
      <c r="A643" t="str">
        <f>'Main - Statewide'!A646</f>
        <v>74</v>
      </c>
      <c r="B643">
        <f>'Main - Statewide'!B646</f>
        <v>3</v>
      </c>
      <c r="C643" t="str">
        <f>'Main - Statewide'!C646</f>
        <v>0874</v>
      </c>
      <c r="D643" t="str">
        <f>'Main - Statewide'!D646</f>
        <v>SANTA CLAUS CIVIL TOWN</v>
      </c>
      <c r="E643">
        <f>'Main - Statewide'!E646</f>
        <v>0</v>
      </c>
      <c r="F643">
        <f>'Main - Statewide'!F646</f>
        <v>2586</v>
      </c>
      <c r="G643">
        <f>'Main - Statewide'!G646</f>
        <v>0.13054013124684502</v>
      </c>
      <c r="H643" s="66">
        <f>IFERROR(ROUND('Main - Statewide'!H646,2),"")</f>
        <v>14809.85</v>
      </c>
      <c r="I643">
        <f>'Main - Statewide'!I646</f>
        <v>0</v>
      </c>
      <c r="J643">
        <f>'Main - Statewide'!J646</f>
        <v>0</v>
      </c>
      <c r="K643">
        <f>'Main - Statewide'!K646</f>
        <v>8747.84</v>
      </c>
      <c r="L643">
        <f>'Main - Statewide'!L646</f>
        <v>0</v>
      </c>
      <c r="M643">
        <f>'Main - Statewide'!M646</f>
        <v>0</v>
      </c>
      <c r="N643">
        <f>'Main - Statewide'!N646</f>
        <v>0</v>
      </c>
      <c r="O643">
        <f>'Main - Statewide'!O646</f>
        <v>0</v>
      </c>
      <c r="P643">
        <f>'Main - Statewide'!P646</f>
        <v>0</v>
      </c>
      <c r="Q643">
        <f>'Main - Statewide'!Q646</f>
        <v>8747.84</v>
      </c>
      <c r="R643">
        <f>'Main - Statewide'!R646</f>
        <v>6062.01</v>
      </c>
    </row>
    <row r="644" spans="1:18" x14ac:dyDescent="0.25">
      <c r="A644">
        <f>'Main - Statewide'!A647</f>
        <v>0</v>
      </c>
      <c r="B644">
        <f>'Main - Statewide'!B647</f>
        <v>0</v>
      </c>
      <c r="C644">
        <f>'Main - Statewide'!C647</f>
        <v>0</v>
      </c>
      <c r="D644" t="str">
        <f>'Main - Statewide'!D647</f>
        <v>COUNTY DISTRIBUTION AMOUNT</v>
      </c>
      <c r="E644">
        <f>'Main - Statewide'!E647</f>
        <v>0</v>
      </c>
      <c r="F644">
        <f>'Main - Statewide'!F647</f>
        <v>19810</v>
      </c>
      <c r="G644">
        <f>'Main - Statewide'!G647</f>
        <v>1</v>
      </c>
      <c r="H644" s="66">
        <f>IFERROR(ROUND('Main - Statewide'!H647,2),"")</f>
        <v>113450.57</v>
      </c>
      <c r="I644">
        <f>'Main - Statewide'!I647</f>
        <v>0</v>
      </c>
      <c r="J644">
        <f>'Main - Statewide'!J647</f>
        <v>0</v>
      </c>
      <c r="K644">
        <f>'Main - Statewide'!K647</f>
        <v>67012.66</v>
      </c>
      <c r="L644">
        <f>'Main - Statewide'!L647</f>
        <v>0</v>
      </c>
      <c r="M644">
        <f>'Main - Statewide'!M647</f>
        <v>0</v>
      </c>
      <c r="N644">
        <f>'Main - Statewide'!N647</f>
        <v>0</v>
      </c>
      <c r="O644">
        <f>'Main - Statewide'!O647</f>
        <v>0</v>
      </c>
      <c r="P644">
        <f>'Main - Statewide'!P647</f>
        <v>0</v>
      </c>
      <c r="Q644">
        <f>'Main - Statewide'!Q647</f>
        <v>67012.66</v>
      </c>
      <c r="R644">
        <f>'Main - Statewide'!R647</f>
        <v>46437.91</v>
      </c>
    </row>
    <row r="645" spans="1:18" x14ac:dyDescent="0.25">
      <c r="A645" t="str">
        <f>'Main - Statewide'!A648</f>
        <v/>
      </c>
      <c r="B645">
        <f>'Main - Statewide'!B648</f>
        <v>0</v>
      </c>
      <c r="C645">
        <f>'Main - Statewide'!C648</f>
        <v>0</v>
      </c>
      <c r="D645" t="str">
        <f>'Main - Statewide'!D648</f>
        <v/>
      </c>
      <c r="E645">
        <f>'Main - Statewide'!E648</f>
        <v>0</v>
      </c>
      <c r="F645">
        <f>'Main - Statewide'!F648</f>
        <v>0</v>
      </c>
      <c r="G645">
        <f>'Main - Statewide'!G648</f>
        <v>0</v>
      </c>
      <c r="H645" s="66">
        <f>IFERROR(ROUND('Main - Statewide'!H648,2),"")</f>
        <v>0</v>
      </c>
      <c r="I645">
        <f>'Main - Statewide'!I648</f>
        <v>0</v>
      </c>
      <c r="J645">
        <f>'Main - Statewide'!J648</f>
        <v>0</v>
      </c>
      <c r="K645" t="str">
        <f>'Main - Statewide'!K648</f>
        <v/>
      </c>
      <c r="L645" t="str">
        <f>'Main - Statewide'!L648</f>
        <v/>
      </c>
      <c r="M645" t="str">
        <f>'Main - Statewide'!M648</f>
        <v/>
      </c>
      <c r="N645" t="str">
        <f>'Main - Statewide'!N648</f>
        <v/>
      </c>
      <c r="O645" t="str">
        <f>'Main - Statewide'!O648</f>
        <v/>
      </c>
      <c r="P645" t="str">
        <f>'Main - Statewide'!P648</f>
        <v/>
      </c>
      <c r="Q645" t="str">
        <f>'Main - Statewide'!Q648</f>
        <v/>
      </c>
      <c r="R645" t="str">
        <f>'Main - Statewide'!R648</f>
        <v/>
      </c>
    </row>
    <row r="646" spans="1:18" x14ac:dyDescent="0.25">
      <c r="A646" t="str">
        <f>'Main - Statewide'!A649</f>
        <v/>
      </c>
      <c r="B646">
        <f>'Main - Statewide'!B649</f>
        <v>0</v>
      </c>
      <c r="C646">
        <f>'Main - Statewide'!C649</f>
        <v>0</v>
      </c>
      <c r="D646" t="str">
        <f>'Main - Statewide'!D649</f>
        <v/>
      </c>
      <c r="E646">
        <f>'Main - Statewide'!E649</f>
        <v>0</v>
      </c>
      <c r="F646">
        <f>'Main - Statewide'!F649</f>
        <v>0</v>
      </c>
      <c r="G646">
        <f>'Main - Statewide'!G649</f>
        <v>0</v>
      </c>
      <c r="H646" s="66">
        <f>IFERROR(ROUND('Main - Statewide'!H649,2),"")</f>
        <v>0</v>
      </c>
      <c r="I646">
        <f>'Main - Statewide'!I649</f>
        <v>0</v>
      </c>
      <c r="J646">
        <f>'Main - Statewide'!J649</f>
        <v>0</v>
      </c>
      <c r="K646" t="str">
        <f>'Main - Statewide'!K649</f>
        <v/>
      </c>
      <c r="L646" t="str">
        <f>'Main - Statewide'!L649</f>
        <v/>
      </c>
      <c r="M646" t="str">
        <f>'Main - Statewide'!M649</f>
        <v/>
      </c>
      <c r="N646" t="str">
        <f>'Main - Statewide'!N649</f>
        <v/>
      </c>
      <c r="O646" t="str">
        <f>'Main - Statewide'!O649</f>
        <v/>
      </c>
      <c r="P646" t="str">
        <f>'Main - Statewide'!P649</f>
        <v/>
      </c>
      <c r="Q646" t="str">
        <f>'Main - Statewide'!Q649</f>
        <v/>
      </c>
      <c r="R646" t="str">
        <f>'Main - Statewide'!R649</f>
        <v/>
      </c>
    </row>
    <row r="647" spans="1:18" x14ac:dyDescent="0.25">
      <c r="A647" t="str">
        <f>'Main - Statewide'!A650</f>
        <v>75</v>
      </c>
      <c r="B647">
        <f>'Main - Statewide'!B650</f>
        <v>1</v>
      </c>
      <c r="C647" t="str">
        <f>'Main - Statewide'!C650</f>
        <v>0000</v>
      </c>
      <c r="D647" t="str">
        <f>'Main - Statewide'!D650</f>
        <v>STARKE COUNTY</v>
      </c>
      <c r="E647">
        <f>'Main - Statewide'!E650</f>
        <v>0</v>
      </c>
      <c r="F647">
        <f>'Main - Statewide'!F650</f>
        <v>17079</v>
      </c>
      <c r="G647">
        <f>'Main - Statewide'!G650</f>
        <v>0.73077745924436266</v>
      </c>
      <c r="H647" s="66">
        <f>IFERROR(ROUND('Main - Statewide'!H650,2),"")</f>
        <v>97810.32</v>
      </c>
      <c r="I647">
        <f>'Main - Statewide'!I650</f>
        <v>0</v>
      </c>
      <c r="J647">
        <f>'Main - Statewide'!J650</f>
        <v>0</v>
      </c>
      <c r="K647">
        <f>'Main - Statewide'!K650</f>
        <v>57774.32</v>
      </c>
      <c r="L647">
        <f>'Main - Statewide'!L650</f>
        <v>0</v>
      </c>
      <c r="M647">
        <f>'Main - Statewide'!M650</f>
        <v>0</v>
      </c>
      <c r="N647">
        <f>'Main - Statewide'!N650</f>
        <v>0</v>
      </c>
      <c r="O647">
        <f>'Main - Statewide'!O650</f>
        <v>0</v>
      </c>
      <c r="P647">
        <f>'Main - Statewide'!P650</f>
        <v>0</v>
      </c>
      <c r="Q647">
        <f>'Main - Statewide'!Q650</f>
        <v>57774.32</v>
      </c>
      <c r="R647">
        <f>'Main - Statewide'!R650</f>
        <v>40036.000000000007</v>
      </c>
    </row>
    <row r="648" spans="1:18" x14ac:dyDescent="0.25">
      <c r="A648" t="str">
        <f>'Main - Statewide'!A651</f>
        <v>75</v>
      </c>
      <c r="B648">
        <f>'Main - Statewide'!B651</f>
        <v>3</v>
      </c>
      <c r="C648" t="str">
        <f>'Main - Statewide'!C651</f>
        <v>0875</v>
      </c>
      <c r="D648" t="str">
        <f>'Main - Statewide'!D651</f>
        <v>HAMLET CIVIL TOWN</v>
      </c>
      <c r="E648">
        <f>'Main - Statewide'!E651</f>
        <v>0</v>
      </c>
      <c r="F648">
        <f>'Main - Statewide'!F651</f>
        <v>773</v>
      </c>
      <c r="G648">
        <f>'Main - Statewide'!G651</f>
        <v>3.3075178640195116E-2</v>
      </c>
      <c r="H648" s="66">
        <f>IFERROR(ROUND('Main - Statewide'!H651,2),"")</f>
        <v>4426.92</v>
      </c>
      <c r="I648">
        <f>'Main - Statewide'!I651</f>
        <v>0</v>
      </c>
      <c r="J648">
        <f>'Main - Statewide'!J651</f>
        <v>0</v>
      </c>
      <c r="K648">
        <f>'Main - Statewide'!K651</f>
        <v>2614.88</v>
      </c>
      <c r="L648">
        <f>'Main - Statewide'!L651</f>
        <v>0</v>
      </c>
      <c r="M648">
        <f>'Main - Statewide'!M651</f>
        <v>0</v>
      </c>
      <c r="N648">
        <f>'Main - Statewide'!N651</f>
        <v>0</v>
      </c>
      <c r="O648">
        <f>'Main - Statewide'!O651</f>
        <v>0</v>
      </c>
      <c r="P648">
        <f>'Main - Statewide'!P651</f>
        <v>0</v>
      </c>
      <c r="Q648">
        <f>'Main - Statewide'!Q651</f>
        <v>2614.88</v>
      </c>
      <c r="R648">
        <f>'Main - Statewide'!R651</f>
        <v>1812.04</v>
      </c>
    </row>
    <row r="649" spans="1:18" x14ac:dyDescent="0.25">
      <c r="A649" t="str">
        <f>'Main - Statewide'!A652</f>
        <v>75</v>
      </c>
      <c r="B649">
        <f>'Main - Statewide'!B652</f>
        <v>3</v>
      </c>
      <c r="C649" t="str">
        <f>'Main - Statewide'!C652</f>
        <v>0449</v>
      </c>
      <c r="D649" t="str">
        <f>'Main - Statewide'!D652</f>
        <v>KNOX CIVIL CITY</v>
      </c>
      <c r="E649">
        <f>'Main - Statewide'!E652</f>
        <v>0</v>
      </c>
      <c r="F649">
        <f>'Main - Statewide'!F652</f>
        <v>3662</v>
      </c>
      <c r="G649">
        <f>'Main - Statewide'!G652</f>
        <v>0.15668991485173933</v>
      </c>
      <c r="H649" s="66">
        <f>IFERROR(ROUND('Main - Statewide'!H652,2),"")</f>
        <v>20972.03</v>
      </c>
      <c r="I649">
        <f>'Main - Statewide'!I652</f>
        <v>0</v>
      </c>
      <c r="J649">
        <f>'Main - Statewide'!J652</f>
        <v>0</v>
      </c>
      <c r="K649">
        <f>'Main - Statewide'!K652</f>
        <v>12387.7</v>
      </c>
      <c r="L649">
        <f>'Main - Statewide'!L652</f>
        <v>0</v>
      </c>
      <c r="M649">
        <f>'Main - Statewide'!M652</f>
        <v>0</v>
      </c>
      <c r="N649">
        <f>'Main - Statewide'!N652</f>
        <v>0</v>
      </c>
      <c r="O649">
        <f>'Main - Statewide'!O652</f>
        <v>0</v>
      </c>
      <c r="P649">
        <f>'Main - Statewide'!P652</f>
        <v>0</v>
      </c>
      <c r="Q649">
        <f>'Main - Statewide'!Q652</f>
        <v>12387.7</v>
      </c>
      <c r="R649">
        <f>'Main - Statewide'!R652</f>
        <v>8584.3299999999981</v>
      </c>
    </row>
    <row r="650" spans="1:18" x14ac:dyDescent="0.25">
      <c r="A650" t="str">
        <f>'Main - Statewide'!A653</f>
        <v>75</v>
      </c>
      <c r="B650">
        <f>'Main - Statewide'!B653</f>
        <v>3</v>
      </c>
      <c r="C650" t="str">
        <f>'Main - Statewide'!C653</f>
        <v>0876</v>
      </c>
      <c r="D650" t="str">
        <f>'Main - Statewide'!D653</f>
        <v>NORTH JUDSON CIVIL TOWN</v>
      </c>
      <c r="E650">
        <f>'Main - Statewide'!E653</f>
        <v>0</v>
      </c>
      <c r="F650">
        <f>'Main - Statewide'!F653</f>
        <v>1857</v>
      </c>
      <c r="G650">
        <f>'Main - Statewide'!G653</f>
        <v>7.9457447263702879E-2</v>
      </c>
      <c r="H650" s="66">
        <f>IFERROR(ROUND('Main - Statewide'!H653,2),"")</f>
        <v>10634.92</v>
      </c>
      <c r="I650">
        <f>'Main - Statewide'!I653</f>
        <v>0</v>
      </c>
      <c r="J650">
        <f>'Main - Statewide'!J653</f>
        <v>0</v>
      </c>
      <c r="K650">
        <f>'Main - Statewide'!K653</f>
        <v>6281.8</v>
      </c>
      <c r="L650">
        <f>'Main - Statewide'!L653</f>
        <v>0</v>
      </c>
      <c r="M650">
        <f>'Main - Statewide'!M653</f>
        <v>0</v>
      </c>
      <c r="N650">
        <f>'Main - Statewide'!N653</f>
        <v>0</v>
      </c>
      <c r="O650">
        <f>'Main - Statewide'!O653</f>
        <v>0</v>
      </c>
      <c r="P650">
        <f>'Main - Statewide'!P653</f>
        <v>0</v>
      </c>
      <c r="Q650">
        <f>'Main - Statewide'!Q653</f>
        <v>6281.8</v>
      </c>
      <c r="R650">
        <f>'Main - Statewide'!R653</f>
        <v>4353.12</v>
      </c>
    </row>
    <row r="651" spans="1:18" x14ac:dyDescent="0.25">
      <c r="A651">
        <f>'Main - Statewide'!A654</f>
        <v>0</v>
      </c>
      <c r="B651">
        <f>'Main - Statewide'!B654</f>
        <v>0</v>
      </c>
      <c r="C651">
        <f>'Main - Statewide'!C654</f>
        <v>0</v>
      </c>
      <c r="D651" t="str">
        <f>'Main - Statewide'!D654</f>
        <v>COUNTY DISTRIBUTION AMOUNT</v>
      </c>
      <c r="E651">
        <f>'Main - Statewide'!E654</f>
        <v>0</v>
      </c>
      <c r="F651">
        <f>'Main - Statewide'!F654</f>
        <v>23371</v>
      </c>
      <c r="G651">
        <f>'Main - Statewide'!G654</f>
        <v>1</v>
      </c>
      <c r="H651" s="66">
        <f>IFERROR(ROUND('Main - Statewide'!H654,2),"")</f>
        <v>133844.19</v>
      </c>
      <c r="I651">
        <f>'Main - Statewide'!I654</f>
        <v>0</v>
      </c>
      <c r="J651">
        <f>'Main - Statewide'!J654</f>
        <v>0</v>
      </c>
      <c r="K651">
        <f>'Main - Statewide'!K654</f>
        <v>79058.7</v>
      </c>
      <c r="L651">
        <f>'Main - Statewide'!L654</f>
        <v>0</v>
      </c>
      <c r="M651">
        <f>'Main - Statewide'!M654</f>
        <v>0</v>
      </c>
      <c r="N651">
        <f>'Main - Statewide'!N654</f>
        <v>0</v>
      </c>
      <c r="O651">
        <f>'Main - Statewide'!O654</f>
        <v>0</v>
      </c>
      <c r="P651">
        <f>'Main - Statewide'!P654</f>
        <v>0</v>
      </c>
      <c r="Q651">
        <f>'Main - Statewide'!Q654</f>
        <v>79058.7</v>
      </c>
      <c r="R651">
        <f>'Main - Statewide'!R654</f>
        <v>54785.490000000005</v>
      </c>
    </row>
    <row r="652" spans="1:18" x14ac:dyDescent="0.25">
      <c r="A652" t="str">
        <f>'Main - Statewide'!A655</f>
        <v/>
      </c>
      <c r="B652">
        <f>'Main - Statewide'!B655</f>
        <v>0</v>
      </c>
      <c r="C652">
        <f>'Main - Statewide'!C655</f>
        <v>0</v>
      </c>
      <c r="D652" t="str">
        <f>'Main - Statewide'!D655</f>
        <v/>
      </c>
      <c r="E652">
        <f>'Main - Statewide'!E655</f>
        <v>0</v>
      </c>
      <c r="F652">
        <f>'Main - Statewide'!F655</f>
        <v>0</v>
      </c>
      <c r="G652">
        <f>'Main - Statewide'!G655</f>
        <v>0</v>
      </c>
      <c r="H652" s="66">
        <f>IFERROR(ROUND('Main - Statewide'!H655,2),"")</f>
        <v>0</v>
      </c>
      <c r="I652">
        <f>'Main - Statewide'!I655</f>
        <v>0</v>
      </c>
      <c r="J652">
        <f>'Main - Statewide'!J655</f>
        <v>0</v>
      </c>
      <c r="K652" t="str">
        <f>'Main - Statewide'!K655</f>
        <v/>
      </c>
      <c r="L652" t="str">
        <f>'Main - Statewide'!L655</f>
        <v/>
      </c>
      <c r="M652" t="str">
        <f>'Main - Statewide'!M655</f>
        <v/>
      </c>
      <c r="N652" t="str">
        <f>'Main - Statewide'!N655</f>
        <v/>
      </c>
      <c r="O652" t="str">
        <f>'Main - Statewide'!O655</f>
        <v/>
      </c>
      <c r="P652" t="str">
        <f>'Main - Statewide'!P655</f>
        <v/>
      </c>
      <c r="Q652" t="str">
        <f>'Main - Statewide'!Q655</f>
        <v/>
      </c>
      <c r="R652" t="str">
        <f>'Main - Statewide'!R655</f>
        <v/>
      </c>
    </row>
    <row r="653" spans="1:18" x14ac:dyDescent="0.25">
      <c r="A653" t="str">
        <f>'Main - Statewide'!A656</f>
        <v>76</v>
      </c>
      <c r="B653">
        <f>'Main - Statewide'!B656</f>
        <v>1</v>
      </c>
      <c r="C653" t="str">
        <f>'Main - Statewide'!C656</f>
        <v>0000</v>
      </c>
      <c r="D653" t="str">
        <f>'Main - Statewide'!D656</f>
        <v>STEUBEN COUNTY</v>
      </c>
      <c r="E653">
        <f>'Main - Statewide'!E656</f>
        <v>0</v>
      </c>
      <c r="F653">
        <f>'Main - Statewide'!F656</f>
        <v>20079</v>
      </c>
      <c r="G653">
        <f>'Main - Statewide'!G656</f>
        <v>0.58309859154929577</v>
      </c>
      <c r="H653" s="66">
        <f>IFERROR(ROUND('Main - Statewide'!H656,2),"")</f>
        <v>114991.12</v>
      </c>
      <c r="I653">
        <f>'Main - Statewide'!I656</f>
        <v>0</v>
      </c>
      <c r="J653">
        <f>'Main - Statewide'!J656</f>
        <v>0</v>
      </c>
      <c r="K653">
        <f>'Main - Statewide'!K656</f>
        <v>67922.63</v>
      </c>
      <c r="L653">
        <f>'Main - Statewide'!L656</f>
        <v>0</v>
      </c>
      <c r="M653">
        <f>'Main - Statewide'!M656</f>
        <v>0</v>
      </c>
      <c r="N653">
        <f>'Main - Statewide'!N656</f>
        <v>0</v>
      </c>
      <c r="O653">
        <f>'Main - Statewide'!O656</f>
        <v>0</v>
      </c>
      <c r="P653">
        <f>'Main - Statewide'!P656</f>
        <v>0</v>
      </c>
      <c r="Q653">
        <f>'Main - Statewide'!Q656</f>
        <v>67922.63</v>
      </c>
      <c r="R653">
        <f>'Main - Statewide'!R656</f>
        <v>47068.489999999991</v>
      </c>
    </row>
    <row r="654" spans="1:18" x14ac:dyDescent="0.25">
      <c r="A654" t="str">
        <f>'Main - Statewide'!A657</f>
        <v>76</v>
      </c>
      <c r="B654">
        <f>'Main - Statewide'!B657</f>
        <v>3</v>
      </c>
      <c r="C654" t="str">
        <f>'Main - Statewide'!C657</f>
        <v>0429</v>
      </c>
      <c r="D654" t="str">
        <f>'Main - Statewide'!D657</f>
        <v>ANGOLA CIVIL CITY</v>
      </c>
      <c r="E654">
        <f>'Main - Statewide'!E657</f>
        <v>0</v>
      </c>
      <c r="F654">
        <f>'Main - Statewide'!F657</f>
        <v>9340</v>
      </c>
      <c r="G654">
        <f>'Main - Statewide'!G657</f>
        <v>0.27123566139102656</v>
      </c>
      <c r="H654" s="66">
        <f>IFERROR(ROUND('Main - Statewide'!H657,2),"")</f>
        <v>53489.57</v>
      </c>
      <c r="I654">
        <f>'Main - Statewide'!I657</f>
        <v>0</v>
      </c>
      <c r="J654">
        <f>'Main - Statewide'!J657</f>
        <v>0</v>
      </c>
      <c r="K654">
        <f>'Main - Statewide'!K657</f>
        <v>31595.07</v>
      </c>
      <c r="L654">
        <f>'Main - Statewide'!L657</f>
        <v>0</v>
      </c>
      <c r="M654">
        <f>'Main - Statewide'!M657</f>
        <v>0</v>
      </c>
      <c r="N654">
        <f>'Main - Statewide'!N657</f>
        <v>0</v>
      </c>
      <c r="O654">
        <f>'Main - Statewide'!O657</f>
        <v>0</v>
      </c>
      <c r="P654">
        <f>'Main - Statewide'!P657</f>
        <v>0</v>
      </c>
      <c r="Q654">
        <f>'Main - Statewide'!Q657</f>
        <v>31595.07</v>
      </c>
      <c r="R654">
        <f>'Main - Statewide'!R657</f>
        <v>21894.5</v>
      </c>
    </row>
    <row r="655" spans="1:18" x14ac:dyDescent="0.25">
      <c r="A655" t="str">
        <f>'Main - Statewide'!A658</f>
        <v>76</v>
      </c>
      <c r="B655">
        <f>'Main - Statewide'!B658</f>
        <v>3</v>
      </c>
      <c r="C655" t="str">
        <f>'Main - Statewide'!C658</f>
        <v>0586</v>
      </c>
      <c r="D655" t="str">
        <f>'Main - Statewide'!D658</f>
        <v>ASHLEY CIVIL TOWN</v>
      </c>
      <c r="E655" t="str">
        <f>'Main - Statewide'!E658</f>
        <v>Y</v>
      </c>
      <c r="F655">
        <f>'Main - Statewide'!F658</f>
        <v>359</v>
      </c>
      <c r="G655">
        <f>'Main - Statewide'!G658</f>
        <v>1.0425439233338173E-2</v>
      </c>
      <c r="H655" s="66">
        <f>IFERROR(ROUND('Main - Statewide'!H658,2),"")</f>
        <v>2055.9699999999998</v>
      </c>
      <c r="I655">
        <f>'Main - Statewide'!I658</f>
        <v>0</v>
      </c>
      <c r="J655">
        <f>'Main - Statewide'!J658</f>
        <v>0</v>
      </c>
      <c r="K655">
        <f>'Main - Statewide'!K658</f>
        <v>1214.4100000000001</v>
      </c>
      <c r="L655">
        <f>'Main - Statewide'!L658</f>
        <v>0</v>
      </c>
      <c r="M655">
        <f>'Main - Statewide'!M658</f>
        <v>0</v>
      </c>
      <c r="N655">
        <f>'Main - Statewide'!N658</f>
        <v>0</v>
      </c>
      <c r="O655">
        <f>'Main - Statewide'!O658</f>
        <v>0</v>
      </c>
      <c r="P655">
        <f>'Main - Statewide'!P658</f>
        <v>0</v>
      </c>
      <c r="Q655">
        <f>'Main - Statewide'!Q658</f>
        <v>1214.4100000000001</v>
      </c>
      <c r="R655">
        <f>'Main - Statewide'!R658</f>
        <v>841.55999999999972</v>
      </c>
    </row>
    <row r="656" spans="1:18" x14ac:dyDescent="0.25">
      <c r="A656" t="str">
        <f>'Main - Statewide'!A659</f>
        <v>76</v>
      </c>
      <c r="B656">
        <f>'Main - Statewide'!B659</f>
        <v>3</v>
      </c>
      <c r="C656" t="str">
        <f>'Main - Statewide'!C659</f>
        <v>0877</v>
      </c>
      <c r="D656" t="str">
        <f>'Main - Statewide'!D659</f>
        <v>CLEAR LAKE CIVIL TOWN</v>
      </c>
      <c r="E656">
        <f>'Main - Statewide'!E659</f>
        <v>0</v>
      </c>
      <c r="F656">
        <f>'Main - Statewide'!F659</f>
        <v>354</v>
      </c>
      <c r="G656">
        <f>'Main - Statewide'!G659</f>
        <v>1.0280238129809787E-2</v>
      </c>
      <c r="H656" s="66">
        <f>IFERROR(ROUND('Main - Statewide'!H659,2),"")</f>
        <v>2027.33</v>
      </c>
      <c r="I656">
        <f>'Main - Statewide'!I659</f>
        <v>0</v>
      </c>
      <c r="J656">
        <f>'Main - Statewide'!J659</f>
        <v>0</v>
      </c>
      <c r="K656">
        <f>'Main - Statewide'!K659</f>
        <v>1197.5</v>
      </c>
      <c r="L656">
        <f>'Main - Statewide'!L659</f>
        <v>0</v>
      </c>
      <c r="M656">
        <f>'Main - Statewide'!M659</f>
        <v>0</v>
      </c>
      <c r="N656">
        <f>'Main - Statewide'!N659</f>
        <v>0</v>
      </c>
      <c r="O656">
        <f>'Main - Statewide'!O659</f>
        <v>0</v>
      </c>
      <c r="P656">
        <f>'Main - Statewide'!P659</f>
        <v>0</v>
      </c>
      <c r="Q656">
        <f>'Main - Statewide'!Q659</f>
        <v>1197.5</v>
      </c>
      <c r="R656">
        <f>'Main - Statewide'!R659</f>
        <v>829.82999999999993</v>
      </c>
    </row>
    <row r="657" spans="1:18" x14ac:dyDescent="0.25">
      <c r="A657" t="str">
        <f>'Main - Statewide'!A660</f>
        <v>76</v>
      </c>
      <c r="B657">
        <f>'Main - Statewide'!B660</f>
        <v>3</v>
      </c>
      <c r="C657" t="str">
        <f>'Main - Statewide'!C660</f>
        <v>0878</v>
      </c>
      <c r="D657" t="str">
        <f>'Main - Statewide'!D660</f>
        <v>FREMONT CIVIL TOWN</v>
      </c>
      <c r="E657">
        <f>'Main - Statewide'!E660</f>
        <v>0</v>
      </c>
      <c r="F657">
        <f>'Main - Statewide'!F660</f>
        <v>2034</v>
      </c>
      <c r="G657">
        <f>'Main - Statewide'!G660</f>
        <v>5.9067808915347755E-2</v>
      </c>
      <c r="H657" s="66">
        <f>IFERROR(ROUND('Main - Statewide'!H660,2),"")</f>
        <v>11648.58</v>
      </c>
      <c r="I657">
        <f>'Main - Statewide'!I660</f>
        <v>0</v>
      </c>
      <c r="J657">
        <f>'Main - Statewide'!J660</f>
        <v>0</v>
      </c>
      <c r="K657">
        <f>'Main - Statewide'!K660</f>
        <v>6880.55</v>
      </c>
      <c r="L657">
        <f>'Main - Statewide'!L660</f>
        <v>0</v>
      </c>
      <c r="M657">
        <f>'Main - Statewide'!M660</f>
        <v>0</v>
      </c>
      <c r="N657">
        <f>'Main - Statewide'!N660</f>
        <v>0</v>
      </c>
      <c r="O657">
        <f>'Main - Statewide'!O660</f>
        <v>0</v>
      </c>
      <c r="P657">
        <f>'Main - Statewide'!P660</f>
        <v>0</v>
      </c>
      <c r="Q657">
        <f>'Main - Statewide'!Q660</f>
        <v>6880.55</v>
      </c>
      <c r="R657">
        <f>'Main - Statewide'!R660</f>
        <v>4768.03</v>
      </c>
    </row>
    <row r="658" spans="1:18" x14ac:dyDescent="0.25">
      <c r="A658" t="str">
        <f>'Main - Statewide'!A661</f>
        <v>76</v>
      </c>
      <c r="B658">
        <f>'Main - Statewide'!B661</f>
        <v>3</v>
      </c>
      <c r="C658" t="str">
        <f>'Main - Statewide'!C661</f>
        <v>0879</v>
      </c>
      <c r="D658" t="str">
        <f>'Main - Statewide'!D661</f>
        <v>HAMILTON CIVIL TOWN</v>
      </c>
      <c r="E658" t="str">
        <f>'Main - Statewide'!E661</f>
        <v>Y</v>
      </c>
      <c r="F658">
        <f>'Main - Statewide'!F661</f>
        <v>1295</v>
      </c>
      <c r="G658">
        <f>'Main - Statewide'!G661</f>
        <v>3.7607085813852185E-2</v>
      </c>
      <c r="H658" s="66">
        <f>IFERROR(ROUND('Main - Statewide'!H661,2),"")</f>
        <v>7416.38</v>
      </c>
      <c r="I658">
        <f>'Main - Statewide'!I661</f>
        <v>0</v>
      </c>
      <c r="J658">
        <f>'Main - Statewide'!J661</f>
        <v>0</v>
      </c>
      <c r="K658">
        <f>'Main - Statewide'!K661</f>
        <v>4380.6899999999996</v>
      </c>
      <c r="L658">
        <f>'Main - Statewide'!L661</f>
        <v>0</v>
      </c>
      <c r="M658">
        <f>'Main - Statewide'!M661</f>
        <v>0</v>
      </c>
      <c r="N658">
        <f>'Main - Statewide'!N661</f>
        <v>0</v>
      </c>
      <c r="O658">
        <f>'Main - Statewide'!O661</f>
        <v>0</v>
      </c>
      <c r="P658">
        <f>'Main - Statewide'!P661</f>
        <v>0</v>
      </c>
      <c r="Q658">
        <f>'Main - Statewide'!Q661</f>
        <v>4380.6899999999996</v>
      </c>
      <c r="R658">
        <f>'Main - Statewide'!R661</f>
        <v>3035.6900000000005</v>
      </c>
    </row>
    <row r="659" spans="1:18" x14ac:dyDescent="0.25">
      <c r="A659" t="str">
        <f>'Main - Statewide'!A662</f>
        <v>76</v>
      </c>
      <c r="B659">
        <f>'Main - Statewide'!B662</f>
        <v>3</v>
      </c>
      <c r="C659" t="str">
        <f>'Main - Statewide'!C662</f>
        <v>0880</v>
      </c>
      <c r="D659" t="str">
        <f>'Main - Statewide'!D662</f>
        <v>HUDSON CIVIL TOWN</v>
      </c>
      <c r="E659">
        <f>'Main - Statewide'!E662</f>
        <v>0</v>
      </c>
      <c r="F659">
        <f>'Main - Statewide'!F662</f>
        <v>585</v>
      </c>
      <c r="G659">
        <f>'Main - Statewide'!G662</f>
        <v>1.6988529112821258E-2</v>
      </c>
      <c r="H659" s="66">
        <f>IFERROR(ROUND('Main - Statewide'!H662,2),"")</f>
        <v>3350.26</v>
      </c>
      <c r="I659">
        <f>'Main - Statewide'!I662</f>
        <v>0</v>
      </c>
      <c r="J659">
        <f>'Main - Statewide'!J662</f>
        <v>0</v>
      </c>
      <c r="K659">
        <f>'Main - Statewide'!K662</f>
        <v>1978.92</v>
      </c>
      <c r="L659">
        <f>'Main - Statewide'!L662</f>
        <v>0</v>
      </c>
      <c r="M659">
        <f>'Main - Statewide'!M662</f>
        <v>0</v>
      </c>
      <c r="N659">
        <f>'Main - Statewide'!N662</f>
        <v>0</v>
      </c>
      <c r="O659">
        <f>'Main - Statewide'!O662</f>
        <v>0</v>
      </c>
      <c r="P659">
        <f>'Main - Statewide'!P662</f>
        <v>0</v>
      </c>
      <c r="Q659">
        <f>'Main - Statewide'!Q662</f>
        <v>1978.92</v>
      </c>
      <c r="R659">
        <f>'Main - Statewide'!R662</f>
        <v>1371.3400000000001</v>
      </c>
    </row>
    <row r="660" spans="1:18" x14ac:dyDescent="0.25">
      <c r="A660" t="str">
        <f>'Main - Statewide'!A663</f>
        <v>76</v>
      </c>
      <c r="B660">
        <f>'Main - Statewide'!B663</f>
        <v>3</v>
      </c>
      <c r="C660" t="str">
        <f>'Main - Statewide'!C663</f>
        <v>0881</v>
      </c>
      <c r="D660" t="str">
        <f>'Main - Statewide'!D663</f>
        <v>ORLAND CIVIL TOWN</v>
      </c>
      <c r="E660">
        <f>'Main - Statewide'!E663</f>
        <v>0</v>
      </c>
      <c r="F660">
        <f>'Main - Statewide'!F663</f>
        <v>389</v>
      </c>
      <c r="G660">
        <f>'Main - Statewide'!G663</f>
        <v>1.1296645854508494E-2</v>
      </c>
      <c r="H660" s="66">
        <f>IFERROR(ROUND('Main - Statewide'!H663,2),"")</f>
        <v>2227.7800000000002</v>
      </c>
      <c r="I660">
        <f>'Main - Statewide'!I663</f>
        <v>0</v>
      </c>
      <c r="J660">
        <f>'Main - Statewide'!J663</f>
        <v>0</v>
      </c>
      <c r="K660">
        <f>'Main - Statewide'!K663</f>
        <v>1315.9</v>
      </c>
      <c r="L660">
        <f>'Main - Statewide'!L663</f>
        <v>0</v>
      </c>
      <c r="M660">
        <f>'Main - Statewide'!M663</f>
        <v>0</v>
      </c>
      <c r="N660">
        <f>'Main - Statewide'!N663</f>
        <v>0</v>
      </c>
      <c r="O660">
        <f>'Main - Statewide'!O663</f>
        <v>0</v>
      </c>
      <c r="P660">
        <f>'Main - Statewide'!P663</f>
        <v>0</v>
      </c>
      <c r="Q660">
        <f>'Main - Statewide'!Q663</f>
        <v>1315.9</v>
      </c>
      <c r="R660">
        <f>'Main - Statewide'!R663</f>
        <v>911.88000000000011</v>
      </c>
    </row>
    <row r="661" spans="1:18" x14ac:dyDescent="0.25">
      <c r="A661">
        <f>'Main - Statewide'!A664</f>
        <v>0</v>
      </c>
      <c r="B661">
        <f>'Main - Statewide'!B664</f>
        <v>0</v>
      </c>
      <c r="C661">
        <f>'Main - Statewide'!C664</f>
        <v>0</v>
      </c>
      <c r="D661" t="str">
        <f>'Main - Statewide'!D664</f>
        <v>COUNTY DISTRIBUTION AMOUNT</v>
      </c>
      <c r="E661">
        <f>'Main - Statewide'!E664</f>
        <v>0</v>
      </c>
      <c r="F661">
        <f>'Main - Statewide'!F664</f>
        <v>34435</v>
      </c>
      <c r="G661">
        <f>'Main - Statewide'!G664</f>
        <v>1</v>
      </c>
      <c r="H661" s="66">
        <f>IFERROR(ROUND('Main - Statewide'!H664,2),"")</f>
        <v>197206.99</v>
      </c>
      <c r="I661">
        <f>'Main - Statewide'!I664</f>
        <v>0</v>
      </c>
      <c r="J661">
        <f>'Main - Statewide'!J664</f>
        <v>0</v>
      </c>
      <c r="K661">
        <f>'Main - Statewide'!K664</f>
        <v>116485.66</v>
      </c>
      <c r="L661">
        <f>'Main - Statewide'!L664</f>
        <v>0</v>
      </c>
      <c r="M661">
        <f>'Main - Statewide'!M664</f>
        <v>0</v>
      </c>
      <c r="N661">
        <f>'Main - Statewide'!N664</f>
        <v>0</v>
      </c>
      <c r="O661">
        <f>'Main - Statewide'!O664</f>
        <v>0</v>
      </c>
      <c r="P661">
        <f>'Main - Statewide'!P664</f>
        <v>0</v>
      </c>
      <c r="Q661">
        <f>'Main - Statewide'!Q664</f>
        <v>116485.66</v>
      </c>
      <c r="R661">
        <f>'Main - Statewide'!R664</f>
        <v>80721.329999999987</v>
      </c>
    </row>
    <row r="662" spans="1:18" x14ac:dyDescent="0.25">
      <c r="A662" t="str">
        <f>'Main - Statewide'!A665</f>
        <v/>
      </c>
      <c r="B662">
        <f>'Main - Statewide'!B665</f>
        <v>0</v>
      </c>
      <c r="C662">
        <f>'Main - Statewide'!C665</f>
        <v>0</v>
      </c>
      <c r="D662" t="str">
        <f>'Main - Statewide'!D665</f>
        <v/>
      </c>
      <c r="E662">
        <f>'Main - Statewide'!E665</f>
        <v>0</v>
      </c>
      <c r="F662">
        <f>'Main - Statewide'!F665</f>
        <v>0</v>
      </c>
      <c r="G662">
        <f>'Main - Statewide'!G665</f>
        <v>0</v>
      </c>
      <c r="H662" s="66">
        <f>IFERROR(ROUND('Main - Statewide'!H665,2),"")</f>
        <v>0</v>
      </c>
      <c r="I662">
        <f>'Main - Statewide'!I665</f>
        <v>0</v>
      </c>
      <c r="J662">
        <f>'Main - Statewide'!J665</f>
        <v>0</v>
      </c>
      <c r="K662" t="str">
        <f>'Main - Statewide'!K665</f>
        <v/>
      </c>
      <c r="L662" t="str">
        <f>'Main - Statewide'!L665</f>
        <v/>
      </c>
      <c r="M662" t="str">
        <f>'Main - Statewide'!M665</f>
        <v/>
      </c>
      <c r="N662" t="str">
        <f>'Main - Statewide'!N665</f>
        <v/>
      </c>
      <c r="O662" t="str">
        <f>'Main - Statewide'!O665</f>
        <v/>
      </c>
      <c r="P662" t="str">
        <f>'Main - Statewide'!P665</f>
        <v/>
      </c>
      <c r="Q662" t="str">
        <f>'Main - Statewide'!Q665</f>
        <v/>
      </c>
      <c r="R662" t="str">
        <f>'Main - Statewide'!R665</f>
        <v/>
      </c>
    </row>
    <row r="663" spans="1:18" x14ac:dyDescent="0.25">
      <c r="A663" t="str">
        <f>'Main - Statewide'!A666</f>
        <v>77</v>
      </c>
      <c r="B663">
        <f>'Main - Statewide'!B666</f>
        <v>1</v>
      </c>
      <c r="C663" t="str">
        <f>'Main - Statewide'!C666</f>
        <v>0000</v>
      </c>
      <c r="D663" t="str">
        <f>'Main - Statewide'!D666</f>
        <v>SULLIVAN COUNTY</v>
      </c>
      <c r="E663">
        <f>'Main - Statewide'!E666</f>
        <v>0</v>
      </c>
      <c r="F663">
        <f>'Main - Statewide'!F666</f>
        <v>12094</v>
      </c>
      <c r="G663">
        <f>'Main - Statewide'!G666</f>
        <v>0.58096747850314645</v>
      </c>
      <c r="H663" s="66">
        <f>IFERROR(ROUND('Main - Statewide'!H666,2),"")</f>
        <v>69261.55</v>
      </c>
      <c r="I663">
        <f>'Main - Statewide'!I666</f>
        <v>0</v>
      </c>
      <c r="J663">
        <f>'Main - Statewide'!J666</f>
        <v>0</v>
      </c>
      <c r="K663">
        <f>'Main - Statewide'!K666</f>
        <v>40911.21</v>
      </c>
      <c r="L663">
        <f>'Main - Statewide'!L666</f>
        <v>0</v>
      </c>
      <c r="M663">
        <f>'Main - Statewide'!M666</f>
        <v>0</v>
      </c>
      <c r="N663">
        <f>'Main - Statewide'!N666</f>
        <v>0</v>
      </c>
      <c r="O663">
        <f>'Main - Statewide'!O666</f>
        <v>0</v>
      </c>
      <c r="P663">
        <f>'Main - Statewide'!P666</f>
        <v>0</v>
      </c>
      <c r="Q663">
        <f>'Main - Statewide'!Q666</f>
        <v>40911.21</v>
      </c>
      <c r="R663">
        <f>'Main - Statewide'!R666</f>
        <v>28350.340000000004</v>
      </c>
    </row>
    <row r="664" spans="1:18" x14ac:dyDescent="0.25">
      <c r="A664" t="str">
        <f>'Main - Statewide'!A667</f>
        <v>77</v>
      </c>
      <c r="B664">
        <f>'Main - Statewide'!B667</f>
        <v>3</v>
      </c>
      <c r="C664" t="str">
        <f>'Main - Statewide'!C667</f>
        <v>0882</v>
      </c>
      <c r="D664" t="str">
        <f>'Main - Statewide'!D667</f>
        <v>CARLISLE CIVIL TOWN</v>
      </c>
      <c r="E664">
        <f>'Main - Statewide'!E667</f>
        <v>0</v>
      </c>
      <c r="F664">
        <f>'Main - Statewide'!F667</f>
        <v>625</v>
      </c>
      <c r="G664">
        <f>'Main - Statewide'!G667</f>
        <v>3.0023538454148051E-2</v>
      </c>
      <c r="H664" s="66">
        <f>IFERROR(ROUND('Main - Statewide'!H667,2),"")</f>
        <v>3579.33</v>
      </c>
      <c r="I664">
        <f>'Main - Statewide'!I667</f>
        <v>0</v>
      </c>
      <c r="J664">
        <f>'Main - Statewide'!J667</f>
        <v>0</v>
      </c>
      <c r="K664">
        <f>'Main - Statewide'!K667</f>
        <v>2114.23</v>
      </c>
      <c r="L664">
        <f>'Main - Statewide'!L667</f>
        <v>0</v>
      </c>
      <c r="M664">
        <f>'Main - Statewide'!M667</f>
        <v>0</v>
      </c>
      <c r="N664">
        <f>'Main - Statewide'!N667</f>
        <v>0</v>
      </c>
      <c r="O664">
        <f>'Main - Statewide'!O667</f>
        <v>0</v>
      </c>
      <c r="P664">
        <f>'Main - Statewide'!P667</f>
        <v>0</v>
      </c>
      <c r="Q664">
        <f>'Main - Statewide'!Q667</f>
        <v>2114.23</v>
      </c>
      <c r="R664">
        <f>'Main - Statewide'!R667</f>
        <v>1465.1</v>
      </c>
    </row>
    <row r="665" spans="1:18" x14ac:dyDescent="0.25">
      <c r="A665" t="str">
        <f>'Main - Statewide'!A668</f>
        <v>77</v>
      </c>
      <c r="B665">
        <f>'Main - Statewide'!B668</f>
        <v>3</v>
      </c>
      <c r="C665" t="str">
        <f>'Main - Statewide'!C668</f>
        <v>0883</v>
      </c>
      <c r="D665" t="str">
        <f>'Main - Statewide'!D668</f>
        <v>DUGGER CIVIL TOWN</v>
      </c>
      <c r="E665">
        <f>'Main - Statewide'!E668</f>
        <v>0</v>
      </c>
      <c r="F665">
        <f>'Main - Statewide'!F668</f>
        <v>797</v>
      </c>
      <c r="G665">
        <f>'Main - Statewide'!G668</f>
        <v>3.8286016236729593E-2</v>
      </c>
      <c r="H665" s="66">
        <f>IFERROR(ROUND('Main - Statewide'!H668,2),"")</f>
        <v>4564.37</v>
      </c>
      <c r="I665">
        <f>'Main - Statewide'!I668</f>
        <v>0</v>
      </c>
      <c r="J665">
        <f>'Main - Statewide'!J668</f>
        <v>0</v>
      </c>
      <c r="K665">
        <f>'Main - Statewide'!K668</f>
        <v>2696.07</v>
      </c>
      <c r="L665">
        <f>'Main - Statewide'!L668</f>
        <v>0</v>
      </c>
      <c r="M665">
        <f>'Main - Statewide'!M668</f>
        <v>0</v>
      </c>
      <c r="N665">
        <f>'Main - Statewide'!N668</f>
        <v>0</v>
      </c>
      <c r="O665">
        <f>'Main - Statewide'!O668</f>
        <v>0</v>
      </c>
      <c r="P665">
        <f>'Main - Statewide'!P668</f>
        <v>0</v>
      </c>
      <c r="Q665">
        <f>'Main - Statewide'!Q668</f>
        <v>2696.07</v>
      </c>
      <c r="R665">
        <f>'Main - Statewide'!R668</f>
        <v>1868.2999999999997</v>
      </c>
    </row>
    <row r="666" spans="1:18" x14ac:dyDescent="0.25">
      <c r="A666" t="str">
        <f>'Main - Statewide'!A669</f>
        <v>77</v>
      </c>
      <c r="B666">
        <f>'Main - Statewide'!B669</f>
        <v>3</v>
      </c>
      <c r="C666" t="str">
        <f>'Main - Statewide'!C669</f>
        <v>0884</v>
      </c>
      <c r="D666" t="str">
        <f>'Main - Statewide'!D669</f>
        <v>FARMERSBURG CIVIL TOWN</v>
      </c>
      <c r="E666">
        <f>'Main - Statewide'!E669</f>
        <v>0</v>
      </c>
      <c r="F666">
        <f>'Main - Statewide'!F669</f>
        <v>1069</v>
      </c>
      <c r="G666">
        <f>'Main - Statewide'!G669</f>
        <v>5.1352260171974827E-2</v>
      </c>
      <c r="H666" s="66">
        <f>IFERROR(ROUND('Main - Statewide'!H669,2),"")</f>
        <v>6122.09</v>
      </c>
      <c r="I666">
        <f>'Main - Statewide'!I669</f>
        <v>0</v>
      </c>
      <c r="J666">
        <f>'Main - Statewide'!J669</f>
        <v>0</v>
      </c>
      <c r="K666">
        <f>'Main - Statewide'!K669</f>
        <v>3616.18</v>
      </c>
      <c r="L666">
        <f>'Main - Statewide'!L669</f>
        <v>0</v>
      </c>
      <c r="M666">
        <f>'Main - Statewide'!M669</f>
        <v>0</v>
      </c>
      <c r="N666">
        <f>'Main - Statewide'!N669</f>
        <v>0</v>
      </c>
      <c r="O666">
        <f>'Main - Statewide'!O669</f>
        <v>0</v>
      </c>
      <c r="P666">
        <f>'Main - Statewide'!P669</f>
        <v>0</v>
      </c>
      <c r="Q666">
        <f>'Main - Statewide'!Q669</f>
        <v>3616.18</v>
      </c>
      <c r="R666">
        <f>'Main - Statewide'!R669</f>
        <v>2505.9100000000003</v>
      </c>
    </row>
    <row r="667" spans="1:18" x14ac:dyDescent="0.25">
      <c r="A667" t="str">
        <f>'Main - Statewide'!A670</f>
        <v>77</v>
      </c>
      <c r="B667">
        <f>'Main - Statewide'!B670</f>
        <v>3</v>
      </c>
      <c r="C667" t="str">
        <f>'Main - Statewide'!C670</f>
        <v>0885</v>
      </c>
      <c r="D667" t="str">
        <f>'Main - Statewide'!D670</f>
        <v>HYMERA CIVIL TOWN</v>
      </c>
      <c r="E667">
        <f>'Main - Statewide'!E670</f>
        <v>0</v>
      </c>
      <c r="F667">
        <f>'Main - Statewide'!F670</f>
        <v>653</v>
      </c>
      <c r="G667">
        <f>'Main - Statewide'!G670</f>
        <v>3.1368592976893886E-2</v>
      </c>
      <c r="H667" s="66">
        <f>IFERROR(ROUND('Main - Statewide'!H670,2),"")</f>
        <v>3739.69</v>
      </c>
      <c r="I667">
        <f>'Main - Statewide'!I670</f>
        <v>0</v>
      </c>
      <c r="J667">
        <f>'Main - Statewide'!J670</f>
        <v>0</v>
      </c>
      <c r="K667">
        <f>'Main - Statewide'!K670</f>
        <v>2208.9499999999998</v>
      </c>
      <c r="L667">
        <f>'Main - Statewide'!L670</f>
        <v>0</v>
      </c>
      <c r="M667">
        <f>'Main - Statewide'!M670</f>
        <v>0</v>
      </c>
      <c r="N667">
        <f>'Main - Statewide'!N670</f>
        <v>0</v>
      </c>
      <c r="O667">
        <f>'Main - Statewide'!O670</f>
        <v>0</v>
      </c>
      <c r="P667">
        <f>'Main - Statewide'!P670</f>
        <v>0</v>
      </c>
      <c r="Q667">
        <f>'Main - Statewide'!Q670</f>
        <v>2208.9499999999998</v>
      </c>
      <c r="R667">
        <f>'Main - Statewide'!R670</f>
        <v>1530.7400000000002</v>
      </c>
    </row>
    <row r="668" spans="1:18" x14ac:dyDescent="0.25">
      <c r="A668" t="str">
        <f>'Main - Statewide'!A671</f>
        <v>77</v>
      </c>
      <c r="B668">
        <f>'Main - Statewide'!B671</f>
        <v>3</v>
      </c>
      <c r="C668" t="str">
        <f>'Main - Statewide'!C671</f>
        <v>0886</v>
      </c>
      <c r="D668" t="str">
        <f>'Main - Statewide'!D671</f>
        <v>MEROM CIVIL TOWN</v>
      </c>
      <c r="E668">
        <f>'Main - Statewide'!E671</f>
        <v>0</v>
      </c>
      <c r="F668">
        <f>'Main - Statewide'!F671</f>
        <v>208</v>
      </c>
      <c r="G668">
        <f>'Main - Statewide'!G671</f>
        <v>9.9918335975404723E-3</v>
      </c>
      <c r="H668" s="66">
        <f>IFERROR(ROUND('Main - Statewide'!H671,2),"")</f>
        <v>1191.2</v>
      </c>
      <c r="I668">
        <f>'Main - Statewide'!I671</f>
        <v>0</v>
      </c>
      <c r="J668">
        <f>'Main - Statewide'!J671</f>
        <v>0</v>
      </c>
      <c r="K668">
        <f>'Main - Statewide'!K671</f>
        <v>703.62</v>
      </c>
      <c r="L668">
        <f>'Main - Statewide'!L671</f>
        <v>0</v>
      </c>
      <c r="M668">
        <f>'Main - Statewide'!M671</f>
        <v>0</v>
      </c>
      <c r="N668">
        <f>'Main - Statewide'!N671</f>
        <v>0</v>
      </c>
      <c r="O668">
        <f>'Main - Statewide'!O671</f>
        <v>0</v>
      </c>
      <c r="P668">
        <f>'Main - Statewide'!P671</f>
        <v>0</v>
      </c>
      <c r="Q668">
        <f>'Main - Statewide'!Q671</f>
        <v>703.62</v>
      </c>
      <c r="R668">
        <f>'Main - Statewide'!R671</f>
        <v>487.58000000000004</v>
      </c>
    </row>
    <row r="669" spans="1:18" x14ac:dyDescent="0.25">
      <c r="A669" t="str">
        <f>'Main - Statewide'!A672</f>
        <v>77</v>
      </c>
      <c r="B669">
        <f>'Main - Statewide'!B672</f>
        <v>3</v>
      </c>
      <c r="C669" t="str">
        <f>'Main - Statewide'!C672</f>
        <v>0887</v>
      </c>
      <c r="D669" t="str">
        <f>'Main - Statewide'!D672</f>
        <v>SHELBURN CIVIL TOWN</v>
      </c>
      <c r="E669">
        <f>'Main - Statewide'!E672</f>
        <v>0</v>
      </c>
      <c r="F669">
        <f>'Main - Statewide'!F672</f>
        <v>1107</v>
      </c>
      <c r="G669">
        <f>'Main - Statewide'!G672</f>
        <v>5.3177691309987028E-2</v>
      </c>
      <c r="H669" s="66">
        <f>IFERROR(ROUND('Main - Statewide'!H672,2),"")</f>
        <v>6339.72</v>
      </c>
      <c r="I669">
        <f>'Main - Statewide'!I672</f>
        <v>0</v>
      </c>
      <c r="J669">
        <f>'Main - Statewide'!J672</f>
        <v>0</v>
      </c>
      <c r="K669">
        <f>'Main - Statewide'!K672</f>
        <v>3744.73</v>
      </c>
      <c r="L669">
        <f>'Main - Statewide'!L672</f>
        <v>0</v>
      </c>
      <c r="M669">
        <f>'Main - Statewide'!M672</f>
        <v>0</v>
      </c>
      <c r="N669">
        <f>'Main - Statewide'!N672</f>
        <v>0</v>
      </c>
      <c r="O669">
        <f>'Main - Statewide'!O672</f>
        <v>0</v>
      </c>
      <c r="P669">
        <f>'Main - Statewide'!P672</f>
        <v>0</v>
      </c>
      <c r="Q669">
        <f>'Main - Statewide'!Q672</f>
        <v>3744.73</v>
      </c>
      <c r="R669">
        <f>'Main - Statewide'!R672</f>
        <v>2594.9900000000002</v>
      </c>
    </row>
    <row r="670" spans="1:18" x14ac:dyDescent="0.25">
      <c r="A670" t="str">
        <f>'Main - Statewide'!A673</f>
        <v>77</v>
      </c>
      <c r="B670">
        <f>'Main - Statewide'!B673</f>
        <v>3</v>
      </c>
      <c r="C670" t="str">
        <f>'Main - Statewide'!C673</f>
        <v>0438</v>
      </c>
      <c r="D670" t="str">
        <f>'Main - Statewide'!D673</f>
        <v>SULLIVAN CIVIL CITY</v>
      </c>
      <c r="E670">
        <f>'Main - Statewide'!E673</f>
        <v>0</v>
      </c>
      <c r="F670">
        <f>'Main - Statewide'!F673</f>
        <v>4264</v>
      </c>
      <c r="G670">
        <f>'Main - Statewide'!G673</f>
        <v>0.20483258874957966</v>
      </c>
      <c r="H670" s="66">
        <f>IFERROR(ROUND('Main - Statewide'!H673,2),"")</f>
        <v>24419.65</v>
      </c>
      <c r="I670">
        <f>'Main - Statewide'!I673</f>
        <v>0</v>
      </c>
      <c r="J670">
        <f>'Main - Statewide'!J673</f>
        <v>0</v>
      </c>
      <c r="K670">
        <f>'Main - Statewide'!K673</f>
        <v>14424.13</v>
      </c>
      <c r="L670">
        <f>'Main - Statewide'!L673</f>
        <v>0</v>
      </c>
      <c r="M670">
        <f>'Main - Statewide'!M673</f>
        <v>0</v>
      </c>
      <c r="N670">
        <f>'Main - Statewide'!N673</f>
        <v>0</v>
      </c>
      <c r="O670">
        <f>'Main - Statewide'!O673</f>
        <v>0</v>
      </c>
      <c r="P670">
        <f>'Main - Statewide'!P673</f>
        <v>0</v>
      </c>
      <c r="Q670">
        <f>'Main - Statewide'!Q673</f>
        <v>14424.13</v>
      </c>
      <c r="R670">
        <f>'Main - Statewide'!R673</f>
        <v>9995.5200000000023</v>
      </c>
    </row>
    <row r="671" spans="1:18" x14ac:dyDescent="0.25">
      <c r="A671">
        <f>'Main - Statewide'!A674</f>
        <v>0</v>
      </c>
      <c r="B671">
        <f>'Main - Statewide'!B674</f>
        <v>0</v>
      </c>
      <c r="C671">
        <f>'Main - Statewide'!C674</f>
        <v>0</v>
      </c>
      <c r="D671" t="str">
        <f>'Main - Statewide'!D674</f>
        <v>COUNTY DISTRIBUTION AMOUNT</v>
      </c>
      <c r="E671">
        <f>'Main - Statewide'!E674</f>
        <v>0</v>
      </c>
      <c r="F671">
        <f>'Main - Statewide'!F674</f>
        <v>20817</v>
      </c>
      <c r="G671">
        <f>'Main - Statewide'!G674</f>
        <v>1</v>
      </c>
      <c r="H671" s="66">
        <f>IFERROR(ROUND('Main - Statewide'!H674,2),"")</f>
        <v>119217.60000000001</v>
      </c>
      <c r="I671">
        <f>'Main - Statewide'!I674</f>
        <v>0</v>
      </c>
      <c r="J671">
        <f>'Main - Statewide'!J674</f>
        <v>0</v>
      </c>
      <c r="K671">
        <f>'Main - Statewide'!K674</f>
        <v>70419.11</v>
      </c>
      <c r="L671">
        <f>'Main - Statewide'!L674</f>
        <v>0</v>
      </c>
      <c r="M671">
        <f>'Main - Statewide'!M674</f>
        <v>0</v>
      </c>
      <c r="N671">
        <f>'Main - Statewide'!N674</f>
        <v>0</v>
      </c>
      <c r="O671">
        <f>'Main - Statewide'!O674</f>
        <v>0</v>
      </c>
      <c r="P671">
        <f>'Main - Statewide'!P674</f>
        <v>0</v>
      </c>
      <c r="Q671">
        <f>'Main - Statewide'!Q674</f>
        <v>70419.11</v>
      </c>
      <c r="R671">
        <f>'Main - Statewide'!R674</f>
        <v>48798.490000000005</v>
      </c>
    </row>
    <row r="672" spans="1:18" x14ac:dyDescent="0.25">
      <c r="A672" t="str">
        <f>'Main - Statewide'!A675</f>
        <v/>
      </c>
      <c r="B672">
        <f>'Main - Statewide'!B675</f>
        <v>0</v>
      </c>
      <c r="C672">
        <f>'Main - Statewide'!C675</f>
        <v>0</v>
      </c>
      <c r="D672" t="str">
        <f>'Main - Statewide'!D675</f>
        <v/>
      </c>
      <c r="E672">
        <f>'Main - Statewide'!E675</f>
        <v>0</v>
      </c>
      <c r="F672">
        <f>'Main - Statewide'!F675</f>
        <v>0</v>
      </c>
      <c r="G672">
        <f>'Main - Statewide'!G675</f>
        <v>0</v>
      </c>
      <c r="H672" s="66">
        <f>IFERROR(ROUND('Main - Statewide'!H675,2),"")</f>
        <v>0</v>
      </c>
      <c r="I672">
        <f>'Main - Statewide'!I675</f>
        <v>0</v>
      </c>
      <c r="J672">
        <f>'Main - Statewide'!J675</f>
        <v>0</v>
      </c>
      <c r="K672" t="str">
        <f>'Main - Statewide'!K675</f>
        <v/>
      </c>
      <c r="L672" t="str">
        <f>'Main - Statewide'!L675</f>
        <v/>
      </c>
      <c r="M672" t="str">
        <f>'Main - Statewide'!M675</f>
        <v/>
      </c>
      <c r="N672" t="str">
        <f>'Main - Statewide'!N675</f>
        <v/>
      </c>
      <c r="O672" t="str">
        <f>'Main - Statewide'!O675</f>
        <v/>
      </c>
      <c r="P672" t="str">
        <f>'Main - Statewide'!P675</f>
        <v/>
      </c>
      <c r="Q672" t="str">
        <f>'Main - Statewide'!Q675</f>
        <v/>
      </c>
      <c r="R672" t="str">
        <f>'Main - Statewide'!R675</f>
        <v/>
      </c>
    </row>
    <row r="673" spans="1:18" x14ac:dyDescent="0.25">
      <c r="A673" t="str">
        <f>'Main - Statewide'!A676</f>
        <v>79</v>
      </c>
      <c r="B673">
        <f>'Main - Statewide'!B676</f>
        <v>1</v>
      </c>
      <c r="C673" t="str">
        <f>'Main - Statewide'!C676</f>
        <v>0000</v>
      </c>
      <c r="D673" t="str">
        <f>'Main - Statewide'!D676</f>
        <v>TIPPECANOE COUNTY</v>
      </c>
      <c r="E673">
        <f>'Main - Statewide'!E676</f>
        <v>0</v>
      </c>
      <c r="F673">
        <f>'Main - Statewide'!F676</f>
        <v>64998</v>
      </c>
      <c r="G673">
        <f>'Main - Statewide'!G676</f>
        <v>0.34898067661381682</v>
      </c>
      <c r="H673" s="66">
        <f>IFERROR(ROUND('Main - Statewide'!H676,2),"")</f>
        <v>372239.29</v>
      </c>
      <c r="I673">
        <f>'Main - Statewide'!I676</f>
        <v>0</v>
      </c>
      <c r="J673">
        <f>'Main - Statewide'!J676</f>
        <v>0</v>
      </c>
      <c r="K673">
        <f>'Main - Statewide'!K676</f>
        <v>219873.24</v>
      </c>
      <c r="L673">
        <f>'Main - Statewide'!L676</f>
        <v>0</v>
      </c>
      <c r="M673">
        <f>'Main - Statewide'!M676</f>
        <v>0</v>
      </c>
      <c r="N673">
        <f>'Main - Statewide'!N676</f>
        <v>0</v>
      </c>
      <c r="O673">
        <f>'Main - Statewide'!O676</f>
        <v>0</v>
      </c>
      <c r="P673">
        <f>'Main - Statewide'!P676</f>
        <v>0</v>
      </c>
      <c r="Q673">
        <f>'Main - Statewide'!Q676</f>
        <v>219873.24</v>
      </c>
      <c r="R673">
        <f>'Main - Statewide'!R676</f>
        <v>152366.04999999999</v>
      </c>
    </row>
    <row r="674" spans="1:18" x14ac:dyDescent="0.25">
      <c r="A674" t="str">
        <f>'Main - Statewide'!A677</f>
        <v>79</v>
      </c>
      <c r="B674">
        <f>'Main - Statewide'!B677</f>
        <v>3</v>
      </c>
      <c r="C674" t="str">
        <f>'Main - Statewide'!C677</f>
        <v>0890</v>
      </c>
      <c r="D674" t="str">
        <f>'Main - Statewide'!D677</f>
        <v>BATTLE GROUND CIVIL TOWN</v>
      </c>
      <c r="E674">
        <f>'Main - Statewide'!E677</f>
        <v>0</v>
      </c>
      <c r="F674">
        <f>'Main - Statewide'!F677</f>
        <v>1838</v>
      </c>
      <c r="G674">
        <f>'Main - Statewide'!G677</f>
        <v>9.8684033911227327E-3</v>
      </c>
      <c r="H674" s="66">
        <f>IFERROR(ROUND('Main - Statewide'!H677,2),"")</f>
        <v>10526.11</v>
      </c>
      <c r="I674">
        <f>'Main - Statewide'!I677</f>
        <v>0</v>
      </c>
      <c r="J674">
        <f>'Main - Statewide'!J677</f>
        <v>0</v>
      </c>
      <c r="K674">
        <f>'Main - Statewide'!K677</f>
        <v>6217.53</v>
      </c>
      <c r="L674">
        <f>'Main - Statewide'!L677</f>
        <v>0</v>
      </c>
      <c r="M674">
        <f>'Main - Statewide'!M677</f>
        <v>0</v>
      </c>
      <c r="N674">
        <f>'Main - Statewide'!N677</f>
        <v>0</v>
      </c>
      <c r="O674">
        <f>'Main - Statewide'!O677</f>
        <v>0</v>
      </c>
      <c r="P674">
        <f>'Main - Statewide'!P677</f>
        <v>0</v>
      </c>
      <c r="Q674">
        <f>'Main - Statewide'!Q677</f>
        <v>6217.53</v>
      </c>
      <c r="R674">
        <f>'Main - Statewide'!R677</f>
        <v>4308.5800000000008</v>
      </c>
    </row>
    <row r="675" spans="1:18" x14ac:dyDescent="0.25">
      <c r="A675" t="str">
        <f>'Main - Statewide'!A678</f>
        <v>79</v>
      </c>
      <c r="B675">
        <f>'Main - Statewide'!B678</f>
        <v>3</v>
      </c>
      <c r="C675" t="str">
        <f>'Main - Statewide'!C678</f>
        <v>0891</v>
      </c>
      <c r="D675" t="str">
        <f>'Main - Statewide'!D678</f>
        <v>CLARKS HILL CIVIL TOWN</v>
      </c>
      <c r="E675">
        <f>'Main - Statewide'!E678</f>
        <v>0</v>
      </c>
      <c r="F675">
        <f>'Main - Statewide'!F678</f>
        <v>600</v>
      </c>
      <c r="G675">
        <f>'Main - Statewide'!G678</f>
        <v>3.2214592136418059E-3</v>
      </c>
      <c r="H675" s="66">
        <f>IFERROR(ROUND('Main - Statewide'!H678,2),"")</f>
        <v>3436.16</v>
      </c>
      <c r="I675">
        <f>'Main - Statewide'!I678</f>
        <v>0</v>
      </c>
      <c r="J675">
        <f>'Main - Statewide'!J678</f>
        <v>0</v>
      </c>
      <c r="K675">
        <f>'Main - Statewide'!K678</f>
        <v>2029.66</v>
      </c>
      <c r="L675">
        <f>'Main - Statewide'!L678</f>
        <v>0</v>
      </c>
      <c r="M675">
        <f>'Main - Statewide'!M678</f>
        <v>0</v>
      </c>
      <c r="N675">
        <f>'Main - Statewide'!N678</f>
        <v>0</v>
      </c>
      <c r="O675">
        <f>'Main - Statewide'!O678</f>
        <v>0</v>
      </c>
      <c r="P675">
        <f>'Main - Statewide'!P678</f>
        <v>0</v>
      </c>
      <c r="Q675">
        <f>'Main - Statewide'!Q678</f>
        <v>2029.66</v>
      </c>
      <c r="R675">
        <f>'Main - Statewide'!R678</f>
        <v>1406.4999999999998</v>
      </c>
    </row>
    <row r="676" spans="1:18" x14ac:dyDescent="0.25">
      <c r="A676" t="str">
        <f>'Main - Statewide'!A679</f>
        <v>79</v>
      </c>
      <c r="B676">
        <f>'Main - Statewide'!B679</f>
        <v>3</v>
      </c>
      <c r="C676" t="str">
        <f>'Main - Statewide'!C679</f>
        <v>0957</v>
      </c>
      <c r="D676" t="str">
        <f>'Main - Statewide'!D679</f>
        <v>DAYTON CIVIL TOWN</v>
      </c>
      <c r="E676">
        <f>'Main - Statewide'!E679</f>
        <v>0</v>
      </c>
      <c r="F676">
        <f>'Main - Statewide'!F679</f>
        <v>1330</v>
      </c>
      <c r="G676">
        <f>'Main - Statewide'!G679</f>
        <v>7.1409012569060033E-3</v>
      </c>
      <c r="H676" s="66">
        <f>IFERROR(ROUND('Main - Statewide'!H679,2),"")</f>
        <v>7616.82</v>
      </c>
      <c r="I676">
        <f>'Main - Statewide'!I679</f>
        <v>0</v>
      </c>
      <c r="J676">
        <f>'Main - Statewide'!J679</f>
        <v>0</v>
      </c>
      <c r="K676">
        <f>'Main - Statewide'!K679</f>
        <v>4499.08</v>
      </c>
      <c r="L676">
        <f>'Main - Statewide'!L679</f>
        <v>0</v>
      </c>
      <c r="M676">
        <f>'Main - Statewide'!M679</f>
        <v>0</v>
      </c>
      <c r="N676">
        <f>'Main - Statewide'!N679</f>
        <v>0</v>
      </c>
      <c r="O676">
        <f>'Main - Statewide'!O679</f>
        <v>0</v>
      </c>
      <c r="P676">
        <f>'Main - Statewide'!P679</f>
        <v>0</v>
      </c>
      <c r="Q676">
        <f>'Main - Statewide'!Q679</f>
        <v>4499.08</v>
      </c>
      <c r="R676">
        <f>'Main - Statewide'!R679</f>
        <v>3117.74</v>
      </c>
    </row>
    <row r="677" spans="1:18" x14ac:dyDescent="0.25">
      <c r="A677" t="str">
        <f>'Main - Statewide'!A680</f>
        <v>79</v>
      </c>
      <c r="B677">
        <f>'Main - Statewide'!B680</f>
        <v>3</v>
      </c>
      <c r="C677" t="str">
        <f>'Main - Statewide'!C680</f>
        <v>0109</v>
      </c>
      <c r="D677" t="str">
        <f>'Main - Statewide'!D680</f>
        <v>LAFAYETTE CIVIL CITY</v>
      </c>
      <c r="E677">
        <f>'Main - Statewide'!E680</f>
        <v>0</v>
      </c>
      <c r="F677">
        <f>'Main - Statewide'!F680</f>
        <v>70783</v>
      </c>
      <c r="G677">
        <f>'Main - Statewide'!G680</f>
        <v>0.38004091253201328</v>
      </c>
      <c r="H677" s="66">
        <f>IFERROR(ROUND('Main - Statewide'!H680,2),"")</f>
        <v>405369.61</v>
      </c>
      <c r="I677">
        <f>'Main - Statewide'!I680</f>
        <v>0</v>
      </c>
      <c r="J677">
        <f>'Main - Statewide'!J680</f>
        <v>0</v>
      </c>
      <c r="K677">
        <f>'Main - Statewide'!K680</f>
        <v>239442.56</v>
      </c>
      <c r="L677">
        <f>'Main - Statewide'!L680</f>
        <v>0</v>
      </c>
      <c r="M677">
        <f>'Main - Statewide'!M680</f>
        <v>0</v>
      </c>
      <c r="N677">
        <f>'Main - Statewide'!N680</f>
        <v>0</v>
      </c>
      <c r="O677">
        <f>'Main - Statewide'!O680</f>
        <v>0</v>
      </c>
      <c r="P677">
        <f>'Main - Statewide'!P680</f>
        <v>0</v>
      </c>
      <c r="Q677">
        <f>'Main - Statewide'!Q680</f>
        <v>239442.56</v>
      </c>
      <c r="R677">
        <f>'Main - Statewide'!R680</f>
        <v>165927.04999999999</v>
      </c>
    </row>
    <row r="678" spans="1:18" x14ac:dyDescent="0.25">
      <c r="A678" t="str">
        <f>'Main - Statewide'!A681</f>
        <v>79</v>
      </c>
      <c r="B678">
        <f>'Main - Statewide'!B681</f>
        <v>3</v>
      </c>
      <c r="C678" t="str">
        <f>'Main - Statewide'!C681</f>
        <v>0534</v>
      </c>
      <c r="D678" t="str">
        <f>'Main - Statewide'!D681</f>
        <v>OTTERBEIN CIVIL TOWN</v>
      </c>
      <c r="E678" t="str">
        <f>'Main - Statewide'!E681</f>
        <v>Y</v>
      </c>
      <c r="F678">
        <f>'Main - Statewide'!F681</f>
        <v>350</v>
      </c>
      <c r="G678">
        <f>'Main - Statewide'!G681</f>
        <v>1.8791845412910535E-3</v>
      </c>
      <c r="H678" s="66">
        <f>IFERROR(ROUND('Main - Statewide'!H681,2),"")</f>
        <v>2004.43</v>
      </c>
      <c r="I678">
        <f>'Main - Statewide'!I681</f>
        <v>0</v>
      </c>
      <c r="J678">
        <f>'Main - Statewide'!J681</f>
        <v>0</v>
      </c>
      <c r="K678">
        <f>'Main - Statewide'!K681</f>
        <v>1183.97</v>
      </c>
      <c r="L678">
        <f>'Main - Statewide'!L681</f>
        <v>0</v>
      </c>
      <c r="M678">
        <f>'Main - Statewide'!M681</f>
        <v>0</v>
      </c>
      <c r="N678">
        <f>'Main - Statewide'!N681</f>
        <v>0</v>
      </c>
      <c r="O678">
        <f>'Main - Statewide'!O681</f>
        <v>0</v>
      </c>
      <c r="P678">
        <f>'Main - Statewide'!P681</f>
        <v>0</v>
      </c>
      <c r="Q678">
        <f>'Main - Statewide'!Q681</f>
        <v>1183.97</v>
      </c>
      <c r="R678">
        <f>'Main - Statewide'!R681</f>
        <v>820.46</v>
      </c>
    </row>
    <row r="679" spans="1:18" x14ac:dyDescent="0.25">
      <c r="A679" t="str">
        <f>'Main - Statewide'!A682</f>
        <v>79</v>
      </c>
      <c r="B679">
        <f>'Main - Statewide'!B682</f>
        <v>3</v>
      </c>
      <c r="C679" t="str">
        <f>'Main - Statewide'!C682</f>
        <v>0964</v>
      </c>
      <c r="D679" t="str">
        <f>'Main - Statewide'!D682</f>
        <v>SHADELAND CIVIL TOWN</v>
      </c>
      <c r="E679">
        <f>'Main - Statewide'!E682</f>
        <v>0</v>
      </c>
      <c r="F679">
        <f>'Main - Statewide'!F682</f>
        <v>1757</v>
      </c>
      <c r="G679">
        <f>'Main - Statewide'!G682</f>
        <v>9.4335063972810877E-3</v>
      </c>
      <c r="H679" s="66">
        <f>IFERROR(ROUND('Main - Statewide'!H682,2),"")</f>
        <v>10062.219999999999</v>
      </c>
      <c r="I679">
        <f>'Main - Statewide'!I682</f>
        <v>0</v>
      </c>
      <c r="J679">
        <f>'Main - Statewide'!J682</f>
        <v>0</v>
      </c>
      <c r="K679">
        <f>'Main - Statewide'!K682</f>
        <v>5943.53</v>
      </c>
      <c r="L679">
        <f>'Main - Statewide'!L682</f>
        <v>0</v>
      </c>
      <c r="M679">
        <f>'Main - Statewide'!M682</f>
        <v>0</v>
      </c>
      <c r="N679">
        <f>'Main - Statewide'!N682</f>
        <v>0</v>
      </c>
      <c r="O679">
        <f>'Main - Statewide'!O682</f>
        <v>0</v>
      </c>
      <c r="P679">
        <f>'Main - Statewide'!P682</f>
        <v>0</v>
      </c>
      <c r="Q679">
        <f>'Main - Statewide'!Q682</f>
        <v>5943.53</v>
      </c>
      <c r="R679">
        <f>'Main - Statewide'!R682</f>
        <v>4118.6899999999996</v>
      </c>
    </row>
    <row r="680" spans="1:18" x14ac:dyDescent="0.25">
      <c r="A680" t="str">
        <f>'Main - Statewide'!A683</f>
        <v>79</v>
      </c>
      <c r="B680">
        <f>'Main - Statewide'!B683</f>
        <v>3</v>
      </c>
      <c r="C680" t="str">
        <f>'Main - Statewide'!C683</f>
        <v>0302</v>
      </c>
      <c r="D680" t="str">
        <f>'Main - Statewide'!D683</f>
        <v>WEST LAFAYETTE CIVIL CITY</v>
      </c>
      <c r="E680">
        <f>'Main - Statewide'!E683</f>
        <v>0</v>
      </c>
      <c r="F680">
        <f>'Main - Statewide'!F683</f>
        <v>44595</v>
      </c>
      <c r="G680">
        <f>'Main - Statewide'!G683</f>
        <v>0.23943495605392723</v>
      </c>
      <c r="H680" s="66">
        <f>IFERROR(ROUND('Main - Statewide'!H683,2),"")</f>
        <v>255392.65</v>
      </c>
      <c r="I680">
        <f>'Main - Statewide'!I683</f>
        <v>0</v>
      </c>
      <c r="J680">
        <f>'Main - Statewide'!J683</f>
        <v>0</v>
      </c>
      <c r="K680">
        <f>'Main - Statewide'!K683</f>
        <v>150854.6</v>
      </c>
      <c r="L680">
        <f>'Main - Statewide'!L683</f>
        <v>0</v>
      </c>
      <c r="M680">
        <f>'Main - Statewide'!M683</f>
        <v>0</v>
      </c>
      <c r="N680">
        <f>'Main - Statewide'!N683</f>
        <v>0</v>
      </c>
      <c r="O680">
        <f>'Main - Statewide'!O683</f>
        <v>0</v>
      </c>
      <c r="P680">
        <f>'Main - Statewide'!P683</f>
        <v>0</v>
      </c>
      <c r="Q680">
        <f>'Main - Statewide'!Q683</f>
        <v>150854.6</v>
      </c>
      <c r="R680">
        <f>'Main - Statewide'!R683</f>
        <v>104538.04999999999</v>
      </c>
    </row>
    <row r="681" spans="1:18" x14ac:dyDescent="0.25">
      <c r="A681">
        <f>'Main - Statewide'!A684</f>
        <v>0</v>
      </c>
      <c r="B681">
        <f>'Main - Statewide'!B684</f>
        <v>0</v>
      </c>
      <c r="C681">
        <f>'Main - Statewide'!C684</f>
        <v>0</v>
      </c>
      <c r="D681" t="str">
        <f>'Main - Statewide'!D684</f>
        <v>COUNTY DISTRIBUTION AMOUNT</v>
      </c>
      <c r="E681">
        <f>'Main - Statewide'!E684</f>
        <v>0</v>
      </c>
      <c r="F681">
        <f>'Main - Statewide'!F684</f>
        <v>186251</v>
      </c>
      <c r="G681">
        <f>'Main - Statewide'!G684</f>
        <v>1</v>
      </c>
      <c r="H681" s="66">
        <f>IFERROR(ROUND('Main - Statewide'!H684,2),"")</f>
        <v>1066647.29</v>
      </c>
      <c r="I681">
        <f>'Main - Statewide'!I684</f>
        <v>0</v>
      </c>
      <c r="J681">
        <f>'Main - Statewide'!J684</f>
        <v>0</v>
      </c>
      <c r="K681">
        <f>'Main - Statewide'!K684</f>
        <v>630044.17000000004</v>
      </c>
      <c r="L681">
        <f>'Main - Statewide'!L684</f>
        <v>0</v>
      </c>
      <c r="M681">
        <f>'Main - Statewide'!M684</f>
        <v>0</v>
      </c>
      <c r="N681">
        <f>'Main - Statewide'!N684</f>
        <v>0</v>
      </c>
      <c r="O681">
        <f>'Main - Statewide'!O684</f>
        <v>0</v>
      </c>
      <c r="P681">
        <f>'Main - Statewide'!P684</f>
        <v>0</v>
      </c>
      <c r="Q681">
        <f>'Main - Statewide'!Q684</f>
        <v>630044.17000000004</v>
      </c>
      <c r="R681">
        <f>'Main - Statewide'!R684</f>
        <v>436603.12</v>
      </c>
    </row>
    <row r="682" spans="1:18" x14ac:dyDescent="0.25">
      <c r="A682" t="str">
        <f>'Main - Statewide'!A685</f>
        <v/>
      </c>
      <c r="B682">
        <f>'Main - Statewide'!B685</f>
        <v>0</v>
      </c>
      <c r="C682">
        <f>'Main - Statewide'!C685</f>
        <v>0</v>
      </c>
      <c r="D682" t="str">
        <f>'Main - Statewide'!D685</f>
        <v/>
      </c>
      <c r="E682">
        <f>'Main - Statewide'!E685</f>
        <v>0</v>
      </c>
      <c r="F682">
        <f>'Main - Statewide'!F685</f>
        <v>0</v>
      </c>
      <c r="G682">
        <f>'Main - Statewide'!G685</f>
        <v>0</v>
      </c>
      <c r="H682" s="66">
        <f>IFERROR(ROUND('Main - Statewide'!H685,2),"")</f>
        <v>0</v>
      </c>
      <c r="I682">
        <f>'Main - Statewide'!I685</f>
        <v>0</v>
      </c>
      <c r="J682">
        <f>'Main - Statewide'!J685</f>
        <v>0</v>
      </c>
      <c r="K682" t="str">
        <f>'Main - Statewide'!K685</f>
        <v/>
      </c>
      <c r="L682" t="str">
        <f>'Main - Statewide'!L685</f>
        <v/>
      </c>
      <c r="M682" t="str">
        <f>'Main - Statewide'!M685</f>
        <v/>
      </c>
      <c r="N682" t="str">
        <f>'Main - Statewide'!N685</f>
        <v/>
      </c>
      <c r="O682" t="str">
        <f>'Main - Statewide'!O685</f>
        <v/>
      </c>
      <c r="P682" t="str">
        <f>'Main - Statewide'!P685</f>
        <v/>
      </c>
      <c r="Q682" t="str">
        <f>'Main - Statewide'!Q685</f>
        <v/>
      </c>
      <c r="R682" t="str">
        <f>'Main - Statewide'!R685</f>
        <v/>
      </c>
    </row>
    <row r="683" spans="1:18" x14ac:dyDescent="0.25">
      <c r="A683" t="str">
        <f>'Main - Statewide'!A686</f>
        <v>80</v>
      </c>
      <c r="B683">
        <f>'Main - Statewide'!B686</f>
        <v>1</v>
      </c>
      <c r="C683" t="str">
        <f>'Main - Statewide'!C686</f>
        <v>0000</v>
      </c>
      <c r="D683" t="str">
        <f>'Main - Statewide'!D686</f>
        <v>TIPTON COUNTY</v>
      </c>
      <c r="E683">
        <f>'Main - Statewide'!E686</f>
        <v>0</v>
      </c>
      <c r="F683">
        <f>'Main - Statewide'!F686</f>
        <v>8543</v>
      </c>
      <c r="G683">
        <f>'Main - Statewide'!G686</f>
        <v>0.55622110814506154</v>
      </c>
      <c r="H683" s="66">
        <f>IFERROR(ROUND('Main - Statewide'!H686,2),"")</f>
        <v>48925.2</v>
      </c>
      <c r="I683">
        <f>'Main - Statewide'!I686</f>
        <v>0</v>
      </c>
      <c r="J683">
        <f>'Main - Statewide'!J686</f>
        <v>0</v>
      </c>
      <c r="K683">
        <f>'Main - Statewide'!K686</f>
        <v>28899</v>
      </c>
      <c r="L683">
        <f>'Main - Statewide'!L686</f>
        <v>0</v>
      </c>
      <c r="M683">
        <f>'Main - Statewide'!M686</f>
        <v>0</v>
      </c>
      <c r="N683">
        <f>'Main - Statewide'!N686</f>
        <v>0</v>
      </c>
      <c r="O683">
        <f>'Main - Statewide'!O686</f>
        <v>0</v>
      </c>
      <c r="P683">
        <f>'Main - Statewide'!P686</f>
        <v>0</v>
      </c>
      <c r="Q683">
        <f>'Main - Statewide'!Q686</f>
        <v>28899</v>
      </c>
      <c r="R683">
        <f>'Main - Statewide'!R686</f>
        <v>20026.199999999997</v>
      </c>
    </row>
    <row r="684" spans="1:18" x14ac:dyDescent="0.25">
      <c r="A684" t="str">
        <f>'Main - Statewide'!A687</f>
        <v>80</v>
      </c>
      <c r="B684">
        <f>'Main - Statewide'!B687</f>
        <v>3</v>
      </c>
      <c r="C684" t="str">
        <f>'Main - Statewide'!C687</f>
        <v>0320</v>
      </c>
      <c r="D684" t="str">
        <f>'Main - Statewide'!D687</f>
        <v>ELWOOD CIVIL CITY</v>
      </c>
      <c r="E684" t="str">
        <f>'Main - Statewide'!E687</f>
        <v>Y</v>
      </c>
      <c r="F684">
        <f>'Main - Statewide'!F687</f>
        <v>4</v>
      </c>
      <c r="G684">
        <f>'Main - Statewide'!G687</f>
        <v>2.6043362198059769E-4</v>
      </c>
      <c r="H684" s="66">
        <f>IFERROR(ROUND('Main - Statewide'!H687,2),"")</f>
        <v>22.91</v>
      </c>
      <c r="I684">
        <f>'Main - Statewide'!I687</f>
        <v>0</v>
      </c>
      <c r="J684">
        <f>'Main - Statewide'!J687</f>
        <v>0</v>
      </c>
      <c r="K684">
        <f>'Main - Statewide'!K687</f>
        <v>13.53</v>
      </c>
      <c r="L684">
        <f>'Main - Statewide'!L687</f>
        <v>0</v>
      </c>
      <c r="M684">
        <f>'Main - Statewide'!M687</f>
        <v>0</v>
      </c>
      <c r="N684">
        <f>'Main - Statewide'!N687</f>
        <v>0</v>
      </c>
      <c r="O684">
        <f>'Main - Statewide'!O687</f>
        <v>0</v>
      </c>
      <c r="P684">
        <f>'Main - Statewide'!P687</f>
        <v>0</v>
      </c>
      <c r="Q684">
        <f>'Main - Statewide'!Q687</f>
        <v>13.53</v>
      </c>
      <c r="R684">
        <f>'Main - Statewide'!R687</f>
        <v>9.3800000000000008</v>
      </c>
    </row>
    <row r="685" spans="1:18" x14ac:dyDescent="0.25">
      <c r="A685" t="str">
        <f>'Main - Statewide'!A688</f>
        <v>80</v>
      </c>
      <c r="B685">
        <f>'Main - Statewide'!B688</f>
        <v>3</v>
      </c>
      <c r="C685" t="str">
        <f>'Main - Statewide'!C688</f>
        <v>0892</v>
      </c>
      <c r="D685" t="str">
        <f>'Main - Statewide'!D688</f>
        <v>KEMPTON CIVIL TOWN</v>
      </c>
      <c r="E685">
        <f>'Main - Statewide'!E688</f>
        <v>0</v>
      </c>
      <c r="F685">
        <f>'Main - Statewide'!F688</f>
        <v>288</v>
      </c>
      <c r="G685">
        <f>'Main - Statewide'!G688</f>
        <v>1.8751220782603033E-2</v>
      </c>
      <c r="H685" s="66">
        <f>IFERROR(ROUND('Main - Statewide'!H688,2),"")</f>
        <v>1649.36</v>
      </c>
      <c r="I685">
        <f>'Main - Statewide'!I688</f>
        <v>0</v>
      </c>
      <c r="J685">
        <f>'Main - Statewide'!J688</f>
        <v>0</v>
      </c>
      <c r="K685">
        <f>'Main - Statewide'!K688</f>
        <v>974.24</v>
      </c>
      <c r="L685">
        <f>'Main - Statewide'!L688</f>
        <v>0</v>
      </c>
      <c r="M685">
        <f>'Main - Statewide'!M688</f>
        <v>0</v>
      </c>
      <c r="N685">
        <f>'Main - Statewide'!N688</f>
        <v>0</v>
      </c>
      <c r="O685">
        <f>'Main - Statewide'!O688</f>
        <v>0</v>
      </c>
      <c r="P685">
        <f>'Main - Statewide'!P688</f>
        <v>0</v>
      </c>
      <c r="Q685">
        <f>'Main - Statewide'!Q688</f>
        <v>974.24</v>
      </c>
      <c r="R685">
        <f>'Main - Statewide'!R688</f>
        <v>675.11999999999989</v>
      </c>
    </row>
    <row r="686" spans="1:18" x14ac:dyDescent="0.25">
      <c r="A686" t="str">
        <f>'Main - Statewide'!A689</f>
        <v>80</v>
      </c>
      <c r="B686">
        <f>'Main - Statewide'!B689</f>
        <v>3</v>
      </c>
      <c r="C686" t="str">
        <f>'Main - Statewide'!C689</f>
        <v>0893</v>
      </c>
      <c r="D686" t="str">
        <f>'Main - Statewide'!D689</f>
        <v>SHARPSVILLE CIVIL TOWN</v>
      </c>
      <c r="E686">
        <f>'Main - Statewide'!E689</f>
        <v>0</v>
      </c>
      <c r="F686">
        <f>'Main - Statewide'!F689</f>
        <v>553</v>
      </c>
      <c r="G686">
        <f>'Main - Statewide'!G689</f>
        <v>3.6004948238817634E-2</v>
      </c>
      <c r="H686" s="66">
        <f>IFERROR(ROUND('Main - Statewide'!H689,2),"")</f>
        <v>3166.99</v>
      </c>
      <c r="I686">
        <f>'Main - Statewide'!I689</f>
        <v>0</v>
      </c>
      <c r="J686">
        <f>'Main - Statewide'!J689</f>
        <v>0</v>
      </c>
      <c r="K686">
        <f>'Main - Statewide'!K689</f>
        <v>1870.67</v>
      </c>
      <c r="L686">
        <f>'Main - Statewide'!L689</f>
        <v>0</v>
      </c>
      <c r="M686">
        <f>'Main - Statewide'!M689</f>
        <v>0</v>
      </c>
      <c r="N686">
        <f>'Main - Statewide'!N689</f>
        <v>0</v>
      </c>
      <c r="O686">
        <f>'Main - Statewide'!O689</f>
        <v>0</v>
      </c>
      <c r="P686">
        <f>'Main - Statewide'!P689</f>
        <v>0</v>
      </c>
      <c r="Q686">
        <f>'Main - Statewide'!Q689</f>
        <v>1870.67</v>
      </c>
      <c r="R686">
        <f>'Main - Statewide'!R689</f>
        <v>1296.3199999999997</v>
      </c>
    </row>
    <row r="687" spans="1:18" x14ac:dyDescent="0.25">
      <c r="A687" t="str">
        <f>'Main - Statewide'!A690</f>
        <v>80</v>
      </c>
      <c r="B687">
        <f>'Main - Statewide'!B690</f>
        <v>3</v>
      </c>
      <c r="C687" t="str">
        <f>'Main - Statewide'!C690</f>
        <v>0428</v>
      </c>
      <c r="D687" t="str">
        <f>'Main - Statewide'!D690</f>
        <v>TIPTON CIVIL CITY</v>
      </c>
      <c r="E687">
        <f>'Main - Statewide'!E690</f>
        <v>0</v>
      </c>
      <c r="F687">
        <f>'Main - Statewide'!F690</f>
        <v>5275</v>
      </c>
      <c r="G687">
        <f>'Main - Statewide'!G690</f>
        <v>0.34344683898691319</v>
      </c>
      <c r="H687" s="66">
        <f>IFERROR(ROUND('Main - Statewide'!H690,2),"")</f>
        <v>30209.58</v>
      </c>
      <c r="I687">
        <f>'Main - Statewide'!I690</f>
        <v>0</v>
      </c>
      <c r="J687">
        <f>'Main - Statewide'!J690</f>
        <v>0</v>
      </c>
      <c r="K687">
        <f>'Main - Statewide'!K690</f>
        <v>17844.11</v>
      </c>
      <c r="L687">
        <f>'Main - Statewide'!L690</f>
        <v>0</v>
      </c>
      <c r="M687">
        <f>'Main - Statewide'!M690</f>
        <v>0</v>
      </c>
      <c r="N687">
        <f>'Main - Statewide'!N690</f>
        <v>0</v>
      </c>
      <c r="O687">
        <f>'Main - Statewide'!O690</f>
        <v>0</v>
      </c>
      <c r="P687">
        <f>'Main - Statewide'!P690</f>
        <v>0</v>
      </c>
      <c r="Q687">
        <f>'Main - Statewide'!Q690</f>
        <v>17844.11</v>
      </c>
      <c r="R687">
        <f>'Main - Statewide'!R690</f>
        <v>12365.470000000001</v>
      </c>
    </row>
    <row r="688" spans="1:18" x14ac:dyDescent="0.25">
      <c r="A688" t="str">
        <f>'Main - Statewide'!A691</f>
        <v>80</v>
      </c>
      <c r="B688">
        <f>'Main - Statewide'!B691</f>
        <v>3</v>
      </c>
      <c r="C688" t="str">
        <f>'Main - Statewide'!C691</f>
        <v>0894</v>
      </c>
      <c r="D688" t="str">
        <f>'Main - Statewide'!D691</f>
        <v>WINDFALL CIVIL TOWN</v>
      </c>
      <c r="E688">
        <f>'Main - Statewide'!E691</f>
        <v>0</v>
      </c>
      <c r="F688">
        <f>'Main - Statewide'!F691</f>
        <v>696</v>
      </c>
      <c r="G688">
        <f>'Main - Statewide'!G691</f>
        <v>4.5315450224624E-2</v>
      </c>
      <c r="H688" s="66">
        <f>IFERROR(ROUND('Main - Statewide'!H691,2),"")</f>
        <v>3985.95</v>
      </c>
      <c r="I688">
        <f>'Main - Statewide'!I691</f>
        <v>0</v>
      </c>
      <c r="J688">
        <f>'Main - Statewide'!J691</f>
        <v>0</v>
      </c>
      <c r="K688">
        <f>'Main - Statewide'!K691</f>
        <v>2354.41</v>
      </c>
      <c r="L688">
        <f>'Main - Statewide'!L691</f>
        <v>0</v>
      </c>
      <c r="M688">
        <f>'Main - Statewide'!M691</f>
        <v>0</v>
      </c>
      <c r="N688">
        <f>'Main - Statewide'!N691</f>
        <v>0</v>
      </c>
      <c r="O688">
        <f>'Main - Statewide'!O691</f>
        <v>0</v>
      </c>
      <c r="P688">
        <f>'Main - Statewide'!P691</f>
        <v>0</v>
      </c>
      <c r="Q688">
        <f>'Main - Statewide'!Q691</f>
        <v>2354.41</v>
      </c>
      <c r="R688">
        <f>'Main - Statewide'!R691</f>
        <v>1631.54</v>
      </c>
    </row>
    <row r="689" spans="1:18" x14ac:dyDescent="0.25">
      <c r="A689">
        <f>'Main - Statewide'!A692</f>
        <v>0</v>
      </c>
      <c r="B689">
        <f>'Main - Statewide'!B692</f>
        <v>0</v>
      </c>
      <c r="C689">
        <f>'Main - Statewide'!C692</f>
        <v>0</v>
      </c>
      <c r="D689" t="str">
        <f>'Main - Statewide'!D692</f>
        <v>COUNTY DISTRIBUTION AMOUNT</v>
      </c>
      <c r="E689">
        <f>'Main - Statewide'!E692</f>
        <v>0</v>
      </c>
      <c r="F689">
        <f>'Main - Statewide'!F692</f>
        <v>15359</v>
      </c>
      <c r="G689">
        <f>'Main - Statewide'!G692</f>
        <v>1</v>
      </c>
      <c r="H689" s="66">
        <f>IFERROR(ROUND('Main - Statewide'!H692,2),"")</f>
        <v>87959.99</v>
      </c>
      <c r="I689">
        <f>'Main - Statewide'!I692</f>
        <v>0</v>
      </c>
      <c r="J689">
        <f>'Main - Statewide'!J692</f>
        <v>0</v>
      </c>
      <c r="K689">
        <f>'Main - Statewide'!K692</f>
        <v>51955.95</v>
      </c>
      <c r="L689">
        <f>'Main - Statewide'!L692</f>
        <v>0</v>
      </c>
      <c r="M689">
        <f>'Main - Statewide'!M692</f>
        <v>0</v>
      </c>
      <c r="N689">
        <f>'Main - Statewide'!N692</f>
        <v>0</v>
      </c>
      <c r="O689">
        <f>'Main - Statewide'!O692</f>
        <v>0</v>
      </c>
      <c r="P689">
        <f>'Main - Statewide'!P692</f>
        <v>0</v>
      </c>
      <c r="Q689">
        <f>'Main - Statewide'!Q692</f>
        <v>51955.95</v>
      </c>
      <c r="R689">
        <f>'Main - Statewide'!R692</f>
        <v>36004.040000000008</v>
      </c>
    </row>
    <row r="690" spans="1:18" x14ac:dyDescent="0.25">
      <c r="A690" t="str">
        <f>'Main - Statewide'!A693</f>
        <v/>
      </c>
      <c r="B690">
        <f>'Main - Statewide'!B693</f>
        <v>0</v>
      </c>
      <c r="C690">
        <f>'Main - Statewide'!C693</f>
        <v>0</v>
      </c>
      <c r="D690" t="str">
        <f>'Main - Statewide'!D693</f>
        <v/>
      </c>
      <c r="E690">
        <f>'Main - Statewide'!E693</f>
        <v>0</v>
      </c>
      <c r="F690">
        <f>'Main - Statewide'!F693</f>
        <v>0</v>
      </c>
      <c r="G690">
        <f>'Main - Statewide'!G693</f>
        <v>0</v>
      </c>
      <c r="H690" s="66">
        <f>IFERROR(ROUND('Main - Statewide'!H693,2),"")</f>
        <v>0</v>
      </c>
      <c r="I690">
        <f>'Main - Statewide'!I693</f>
        <v>0</v>
      </c>
      <c r="J690">
        <f>'Main - Statewide'!J693</f>
        <v>0</v>
      </c>
      <c r="K690" t="str">
        <f>'Main - Statewide'!K693</f>
        <v/>
      </c>
      <c r="L690" t="str">
        <f>'Main - Statewide'!L693</f>
        <v/>
      </c>
      <c r="M690" t="str">
        <f>'Main - Statewide'!M693</f>
        <v/>
      </c>
      <c r="N690" t="str">
        <f>'Main - Statewide'!N693</f>
        <v/>
      </c>
      <c r="O690" t="str">
        <f>'Main - Statewide'!O693</f>
        <v/>
      </c>
      <c r="P690" t="str">
        <f>'Main - Statewide'!P693</f>
        <v/>
      </c>
      <c r="Q690" t="str">
        <f>'Main - Statewide'!Q693</f>
        <v/>
      </c>
      <c r="R690" t="str">
        <f>'Main - Statewide'!R693</f>
        <v/>
      </c>
    </row>
    <row r="691" spans="1:18" x14ac:dyDescent="0.25">
      <c r="A691" t="str">
        <f>'Main - Statewide'!A694</f>
        <v>81</v>
      </c>
      <c r="B691">
        <f>'Main - Statewide'!B694</f>
        <v>1</v>
      </c>
      <c r="C691" t="str">
        <f>'Main - Statewide'!C694</f>
        <v>0000</v>
      </c>
      <c r="D691" t="str">
        <f>'Main - Statewide'!D694</f>
        <v>UNION COUNTY</v>
      </c>
      <c r="E691">
        <f>'Main - Statewide'!E694</f>
        <v>0</v>
      </c>
      <c r="F691">
        <f>'Main - Statewide'!F694</f>
        <v>4542</v>
      </c>
      <c r="G691">
        <f>'Main - Statewide'!G694</f>
        <v>0.6408917736701002</v>
      </c>
      <c r="H691" s="66">
        <f>IFERROR(ROUND('Main - Statewide'!H694,2),"")</f>
        <v>26011.74</v>
      </c>
      <c r="I691">
        <f>'Main - Statewide'!I694</f>
        <v>0</v>
      </c>
      <c r="J691">
        <f>'Main - Statewide'!J694</f>
        <v>0</v>
      </c>
      <c r="K691">
        <f>'Main - Statewide'!K694</f>
        <v>15364.54</v>
      </c>
      <c r="L691">
        <f>'Main - Statewide'!L694</f>
        <v>0</v>
      </c>
      <c r="M691">
        <f>'Main - Statewide'!M694</f>
        <v>0</v>
      </c>
      <c r="N691">
        <f>'Main - Statewide'!N694</f>
        <v>0</v>
      </c>
      <c r="O691">
        <f>'Main - Statewide'!O694</f>
        <v>0</v>
      </c>
      <c r="P691">
        <f>'Main - Statewide'!P694</f>
        <v>0</v>
      </c>
      <c r="Q691">
        <f>'Main - Statewide'!Q694</f>
        <v>15364.54</v>
      </c>
      <c r="R691">
        <f>'Main - Statewide'!R694</f>
        <v>10647.2</v>
      </c>
    </row>
    <row r="692" spans="1:18" x14ac:dyDescent="0.25">
      <c r="A692" t="str">
        <f>'Main - Statewide'!A695</f>
        <v>81</v>
      </c>
      <c r="B692">
        <f>'Main - Statewide'!B695</f>
        <v>3</v>
      </c>
      <c r="C692" t="str">
        <f>'Main - Statewide'!C695</f>
        <v>0895</v>
      </c>
      <c r="D692" t="str">
        <f>'Main - Statewide'!D695</f>
        <v>LIBERTY CIVIL TOWN</v>
      </c>
      <c r="E692">
        <f>'Main - Statewide'!E695</f>
        <v>0</v>
      </c>
      <c r="F692">
        <f>'Main - Statewide'!F695</f>
        <v>2000</v>
      </c>
      <c r="G692">
        <f>'Main - Statewide'!G695</f>
        <v>0.28220685762664033</v>
      </c>
      <c r="H692" s="66">
        <f>IFERROR(ROUND('Main - Statewide'!H695,2),"")</f>
        <v>11453.87</v>
      </c>
      <c r="I692">
        <f>'Main - Statewide'!I695</f>
        <v>0</v>
      </c>
      <c r="J692">
        <f>'Main - Statewide'!J695</f>
        <v>0</v>
      </c>
      <c r="K692">
        <f>'Main - Statewide'!K695</f>
        <v>6765.54</v>
      </c>
      <c r="L692">
        <f>'Main - Statewide'!L695</f>
        <v>0</v>
      </c>
      <c r="M692">
        <f>'Main - Statewide'!M695</f>
        <v>0</v>
      </c>
      <c r="N692">
        <f>'Main - Statewide'!N695</f>
        <v>0</v>
      </c>
      <c r="O692">
        <f>'Main - Statewide'!O695</f>
        <v>0</v>
      </c>
      <c r="P692">
        <f>'Main - Statewide'!P695</f>
        <v>0</v>
      </c>
      <c r="Q692">
        <f>'Main - Statewide'!Q695</f>
        <v>6765.54</v>
      </c>
      <c r="R692">
        <f>'Main - Statewide'!R695</f>
        <v>4688.3300000000008</v>
      </c>
    </row>
    <row r="693" spans="1:18" x14ac:dyDescent="0.25">
      <c r="A693" t="str">
        <f>'Main - Statewide'!A696</f>
        <v>81</v>
      </c>
      <c r="B693">
        <f>'Main - Statewide'!B696</f>
        <v>3</v>
      </c>
      <c r="C693" t="str">
        <f>'Main - Statewide'!C696</f>
        <v>0896</v>
      </c>
      <c r="D693" t="str">
        <f>'Main - Statewide'!D696</f>
        <v>WEST COLLEGE CORNER CIVIL TOWN</v>
      </c>
      <c r="E693">
        <f>'Main - Statewide'!E696</f>
        <v>0</v>
      </c>
      <c r="F693">
        <f>'Main - Statewide'!F696</f>
        <v>545</v>
      </c>
      <c r="G693">
        <f>'Main - Statewide'!G696</f>
        <v>7.690136870325949E-2</v>
      </c>
      <c r="H693" s="66">
        <f>IFERROR(ROUND('Main - Statewide'!H696,2),"")</f>
        <v>3121.18</v>
      </c>
      <c r="I693">
        <f>'Main - Statewide'!I696</f>
        <v>0</v>
      </c>
      <c r="J693">
        <f>'Main - Statewide'!J696</f>
        <v>0</v>
      </c>
      <c r="K693">
        <f>'Main - Statewide'!K696</f>
        <v>1843.61</v>
      </c>
      <c r="L693">
        <f>'Main - Statewide'!L696</f>
        <v>0</v>
      </c>
      <c r="M693">
        <f>'Main - Statewide'!M696</f>
        <v>0</v>
      </c>
      <c r="N693">
        <f>'Main - Statewide'!N696</f>
        <v>0</v>
      </c>
      <c r="O693">
        <f>'Main - Statewide'!O696</f>
        <v>0</v>
      </c>
      <c r="P693">
        <f>'Main - Statewide'!P696</f>
        <v>0</v>
      </c>
      <c r="Q693">
        <f>'Main - Statewide'!Q696</f>
        <v>1843.61</v>
      </c>
      <c r="R693">
        <f>'Main - Statewide'!R696</f>
        <v>1277.57</v>
      </c>
    </row>
    <row r="694" spans="1:18" x14ac:dyDescent="0.25">
      <c r="A694">
        <f>'Main - Statewide'!A697</f>
        <v>0</v>
      </c>
      <c r="B694">
        <f>'Main - Statewide'!B697</f>
        <v>0</v>
      </c>
      <c r="C694">
        <f>'Main - Statewide'!C697</f>
        <v>0</v>
      </c>
      <c r="D694" t="str">
        <f>'Main - Statewide'!D697</f>
        <v>COUNTY DISTRIBUTION AMOUNT</v>
      </c>
      <c r="E694">
        <f>'Main - Statewide'!E697</f>
        <v>0</v>
      </c>
      <c r="F694">
        <f>'Main - Statewide'!F697</f>
        <v>7087</v>
      </c>
      <c r="G694">
        <f>'Main - Statewide'!G697</f>
        <v>1</v>
      </c>
      <c r="H694" s="66">
        <f>IFERROR(ROUND('Main - Statewide'!H697,2),"")</f>
        <v>40586.79</v>
      </c>
      <c r="I694">
        <f>'Main - Statewide'!I697</f>
        <v>0</v>
      </c>
      <c r="J694">
        <f>'Main - Statewide'!J697</f>
        <v>0</v>
      </c>
      <c r="K694">
        <f>'Main - Statewide'!K697</f>
        <v>23973.69</v>
      </c>
      <c r="L694">
        <f>'Main - Statewide'!L697</f>
        <v>0</v>
      </c>
      <c r="M694">
        <f>'Main - Statewide'!M697</f>
        <v>0</v>
      </c>
      <c r="N694">
        <f>'Main - Statewide'!N697</f>
        <v>0</v>
      </c>
      <c r="O694">
        <f>'Main - Statewide'!O697</f>
        <v>0</v>
      </c>
      <c r="P694">
        <f>'Main - Statewide'!P697</f>
        <v>0</v>
      </c>
      <c r="Q694">
        <f>'Main - Statewide'!Q697</f>
        <v>23973.69</v>
      </c>
      <c r="R694">
        <f>'Main - Statewide'!R697</f>
        <v>16613.100000000002</v>
      </c>
    </row>
    <row r="695" spans="1:18" x14ac:dyDescent="0.25">
      <c r="A695" t="str">
        <f>'Main - Statewide'!A698</f>
        <v/>
      </c>
      <c r="B695">
        <f>'Main - Statewide'!B698</f>
        <v>0</v>
      </c>
      <c r="C695">
        <f>'Main - Statewide'!C698</f>
        <v>0</v>
      </c>
      <c r="D695" t="str">
        <f>'Main - Statewide'!D698</f>
        <v/>
      </c>
      <c r="E695">
        <f>'Main - Statewide'!E698</f>
        <v>0</v>
      </c>
      <c r="F695">
        <f>'Main - Statewide'!F698</f>
        <v>0</v>
      </c>
      <c r="G695">
        <f>'Main - Statewide'!G698</f>
        <v>0</v>
      </c>
      <c r="H695" s="66">
        <f>IFERROR(ROUND('Main - Statewide'!H698,2),"")</f>
        <v>0</v>
      </c>
      <c r="I695">
        <f>'Main - Statewide'!I698</f>
        <v>0</v>
      </c>
      <c r="J695">
        <f>'Main - Statewide'!J698</f>
        <v>0</v>
      </c>
      <c r="K695" t="str">
        <f>'Main - Statewide'!K698</f>
        <v/>
      </c>
      <c r="L695" t="str">
        <f>'Main - Statewide'!L698</f>
        <v/>
      </c>
      <c r="M695" t="str">
        <f>'Main - Statewide'!M698</f>
        <v/>
      </c>
      <c r="N695" t="str">
        <f>'Main - Statewide'!N698</f>
        <v/>
      </c>
      <c r="O695" t="str">
        <f>'Main - Statewide'!O698</f>
        <v/>
      </c>
      <c r="P695" t="str">
        <f>'Main - Statewide'!P698</f>
        <v/>
      </c>
      <c r="Q695" t="str">
        <f>'Main - Statewide'!Q698</f>
        <v/>
      </c>
      <c r="R695" t="str">
        <f>'Main - Statewide'!R698</f>
        <v/>
      </c>
    </row>
    <row r="696" spans="1:18" x14ac:dyDescent="0.25">
      <c r="A696" t="str">
        <f>'Main - Statewide'!A699</f>
        <v>83</v>
      </c>
      <c r="B696">
        <f>'Main - Statewide'!B699</f>
        <v>1</v>
      </c>
      <c r="C696" t="str">
        <f>'Main - Statewide'!C699</f>
        <v>0000</v>
      </c>
      <c r="D696" t="str">
        <f>'Main - Statewide'!D699</f>
        <v>VERMILLION COUNTY</v>
      </c>
      <c r="E696">
        <f>'Main - Statewide'!E699</f>
        <v>0</v>
      </c>
      <c r="F696">
        <f>'Main - Statewide'!F699</f>
        <v>6537</v>
      </c>
      <c r="G696">
        <f>'Main - Statewide'!G699</f>
        <v>0.4234082518297817</v>
      </c>
      <c r="H696" s="66">
        <f>IFERROR(ROUND('Main - Statewide'!H699,2),"")</f>
        <v>37436.97</v>
      </c>
      <c r="I696">
        <f>'Main - Statewide'!I699</f>
        <v>0</v>
      </c>
      <c r="J696">
        <f>'Main - Statewide'!J699</f>
        <v>0</v>
      </c>
      <c r="K696">
        <f>'Main - Statewide'!K699</f>
        <v>22113.16</v>
      </c>
      <c r="L696">
        <f>'Main - Statewide'!L699</f>
        <v>0</v>
      </c>
      <c r="M696">
        <f>'Main - Statewide'!M699</f>
        <v>0</v>
      </c>
      <c r="N696">
        <f>'Main - Statewide'!N699</f>
        <v>0</v>
      </c>
      <c r="O696">
        <f>'Main - Statewide'!O699</f>
        <v>0</v>
      </c>
      <c r="P696">
        <f>'Main - Statewide'!P699</f>
        <v>0</v>
      </c>
      <c r="Q696">
        <f>'Main - Statewide'!Q699</f>
        <v>22113.16</v>
      </c>
      <c r="R696">
        <f>'Main - Statewide'!R699</f>
        <v>15323.810000000001</v>
      </c>
    </row>
    <row r="697" spans="1:18" x14ac:dyDescent="0.25">
      <c r="A697" t="str">
        <f>'Main - Statewide'!A700</f>
        <v>83</v>
      </c>
      <c r="B697">
        <f>'Main - Statewide'!B700</f>
        <v>3</v>
      </c>
      <c r="C697" t="str">
        <f>'Main - Statewide'!C700</f>
        <v>0897</v>
      </c>
      <c r="D697" t="str">
        <f>'Main - Statewide'!D700</f>
        <v>CAYUGA CIVIL TOWN</v>
      </c>
      <c r="E697">
        <f>'Main - Statewide'!E700</f>
        <v>0</v>
      </c>
      <c r="F697">
        <f>'Main - Statewide'!F700</f>
        <v>952</v>
      </c>
      <c r="G697">
        <f>'Main - Statewide'!G700</f>
        <v>6.166202474253514E-2</v>
      </c>
      <c r="H697" s="66">
        <f>IFERROR(ROUND('Main - Statewide'!H700,2),"")</f>
        <v>5452.04</v>
      </c>
      <c r="I697">
        <f>'Main - Statewide'!I700</f>
        <v>0</v>
      </c>
      <c r="J697">
        <f>'Main - Statewide'!J700</f>
        <v>0</v>
      </c>
      <c r="K697">
        <f>'Main - Statewide'!K700</f>
        <v>3220.4</v>
      </c>
      <c r="L697">
        <f>'Main - Statewide'!L700</f>
        <v>0</v>
      </c>
      <c r="M697">
        <f>'Main - Statewide'!M700</f>
        <v>0</v>
      </c>
      <c r="N697">
        <f>'Main - Statewide'!N700</f>
        <v>0</v>
      </c>
      <c r="O697">
        <f>'Main - Statewide'!O700</f>
        <v>0</v>
      </c>
      <c r="P697">
        <f>'Main - Statewide'!P700</f>
        <v>0</v>
      </c>
      <c r="Q697">
        <f>'Main - Statewide'!Q700</f>
        <v>3220.4</v>
      </c>
      <c r="R697">
        <f>'Main - Statewide'!R700</f>
        <v>2231.64</v>
      </c>
    </row>
    <row r="698" spans="1:18" x14ac:dyDescent="0.25">
      <c r="A698" t="str">
        <f>'Main - Statewide'!A701</f>
        <v>83</v>
      </c>
      <c r="B698">
        <f>'Main - Statewide'!B701</f>
        <v>3</v>
      </c>
      <c r="C698" t="str">
        <f>'Main - Statewide'!C701</f>
        <v>0427</v>
      </c>
      <c r="D698" t="str">
        <f>'Main - Statewide'!D701</f>
        <v>CLINTON CIVIL CITY</v>
      </c>
      <c r="E698">
        <f>'Main - Statewide'!E701</f>
        <v>0</v>
      </c>
      <c r="F698">
        <f>'Main - Statewide'!F701</f>
        <v>4831</v>
      </c>
      <c r="G698">
        <f>'Main - Statewide'!G701</f>
        <v>0.31290886715460847</v>
      </c>
      <c r="H698" s="66">
        <f>IFERROR(ROUND('Main - Statewide'!H701,2),"")</f>
        <v>27666.82</v>
      </c>
      <c r="I698">
        <f>'Main - Statewide'!I701</f>
        <v>0</v>
      </c>
      <c r="J698">
        <f>'Main - Statewide'!J701</f>
        <v>0</v>
      </c>
      <c r="K698">
        <f>'Main - Statewide'!K701</f>
        <v>16342.16</v>
      </c>
      <c r="L698">
        <f>'Main - Statewide'!L701</f>
        <v>0</v>
      </c>
      <c r="M698">
        <f>'Main - Statewide'!M701</f>
        <v>0</v>
      </c>
      <c r="N698">
        <f>'Main - Statewide'!N701</f>
        <v>0</v>
      </c>
      <c r="O698">
        <f>'Main - Statewide'!O701</f>
        <v>0</v>
      </c>
      <c r="P698">
        <f>'Main - Statewide'!P701</f>
        <v>0</v>
      </c>
      <c r="Q698">
        <f>'Main - Statewide'!Q701</f>
        <v>16342.16</v>
      </c>
      <c r="R698">
        <f>'Main - Statewide'!R701</f>
        <v>11324.66</v>
      </c>
    </row>
    <row r="699" spans="1:18" x14ac:dyDescent="0.25">
      <c r="A699" t="str">
        <f>'Main - Statewide'!A702</f>
        <v>83</v>
      </c>
      <c r="B699">
        <f>'Main - Statewide'!B702</f>
        <v>3</v>
      </c>
      <c r="C699" t="str">
        <f>'Main - Statewide'!C702</f>
        <v>0898</v>
      </c>
      <c r="D699" t="str">
        <f>'Main - Statewide'!D702</f>
        <v>DANA CIVIL TOWN</v>
      </c>
      <c r="E699">
        <f>'Main - Statewide'!E702</f>
        <v>0</v>
      </c>
      <c r="F699">
        <f>'Main - Statewide'!F702</f>
        <v>555</v>
      </c>
      <c r="G699">
        <f>'Main - Statewide'!G702</f>
        <v>3.5947924088347689E-2</v>
      </c>
      <c r="H699" s="66">
        <f>IFERROR(ROUND('Main - Statewide'!H702,2),"")</f>
        <v>3178.45</v>
      </c>
      <c r="I699">
        <f>'Main - Statewide'!I702</f>
        <v>0</v>
      </c>
      <c r="J699">
        <f>'Main - Statewide'!J702</f>
        <v>0</v>
      </c>
      <c r="K699">
        <f>'Main - Statewide'!K702</f>
        <v>1877.44</v>
      </c>
      <c r="L699">
        <f>'Main - Statewide'!L702</f>
        <v>0</v>
      </c>
      <c r="M699">
        <f>'Main - Statewide'!M702</f>
        <v>0</v>
      </c>
      <c r="N699">
        <f>'Main - Statewide'!N702</f>
        <v>0</v>
      </c>
      <c r="O699">
        <f>'Main - Statewide'!O702</f>
        <v>0</v>
      </c>
      <c r="P699">
        <f>'Main - Statewide'!P702</f>
        <v>0</v>
      </c>
      <c r="Q699">
        <f>'Main - Statewide'!Q702</f>
        <v>1877.44</v>
      </c>
      <c r="R699">
        <f>'Main - Statewide'!R702</f>
        <v>1301.0099999999998</v>
      </c>
    </row>
    <row r="700" spans="1:18" x14ac:dyDescent="0.25">
      <c r="A700" t="str">
        <f>'Main - Statewide'!A703</f>
        <v>83</v>
      </c>
      <c r="B700">
        <f>'Main - Statewide'!B703</f>
        <v>3</v>
      </c>
      <c r="C700" t="str">
        <f>'Main - Statewide'!C703</f>
        <v>0899</v>
      </c>
      <c r="D700" t="str">
        <f>'Main - Statewide'!D703</f>
        <v>FAIRVIEW PARK CIVIL TOWN</v>
      </c>
      <c r="E700">
        <f>'Main - Statewide'!E703</f>
        <v>0</v>
      </c>
      <c r="F700">
        <f>'Main - Statewide'!F703</f>
        <v>1409</v>
      </c>
      <c r="G700">
        <f>'Main - Statewide'!G703</f>
        <v>9.1262387460327735E-2</v>
      </c>
      <c r="H700" s="66">
        <f>IFERROR(ROUND('Main - Statewide'!H703,2),"")</f>
        <v>8069.25</v>
      </c>
      <c r="I700">
        <f>'Main - Statewide'!I703</f>
        <v>0</v>
      </c>
      <c r="J700">
        <f>'Main - Statewide'!J703</f>
        <v>0</v>
      </c>
      <c r="K700">
        <f>'Main - Statewide'!K703</f>
        <v>4766.32</v>
      </c>
      <c r="L700">
        <f>'Main - Statewide'!L703</f>
        <v>0</v>
      </c>
      <c r="M700">
        <f>'Main - Statewide'!M703</f>
        <v>0</v>
      </c>
      <c r="N700">
        <f>'Main - Statewide'!N703</f>
        <v>0</v>
      </c>
      <c r="O700">
        <f>'Main - Statewide'!O703</f>
        <v>0</v>
      </c>
      <c r="P700">
        <f>'Main - Statewide'!P703</f>
        <v>0</v>
      </c>
      <c r="Q700">
        <f>'Main - Statewide'!Q703</f>
        <v>4766.32</v>
      </c>
      <c r="R700">
        <f>'Main - Statewide'!R703</f>
        <v>3302.9300000000003</v>
      </c>
    </row>
    <row r="701" spans="1:18" x14ac:dyDescent="0.25">
      <c r="A701" t="str">
        <f>'Main - Statewide'!A704</f>
        <v>83</v>
      </c>
      <c r="B701">
        <f>'Main - Statewide'!B704</f>
        <v>3</v>
      </c>
      <c r="C701" t="str">
        <f>'Main - Statewide'!C704</f>
        <v>0900</v>
      </c>
      <c r="D701" t="str">
        <f>'Main - Statewide'!D704</f>
        <v>NEWPORT CIVIL TOWN</v>
      </c>
      <c r="E701">
        <f>'Main - Statewide'!E704</f>
        <v>0</v>
      </c>
      <c r="F701">
        <f>'Main - Statewide'!F704</f>
        <v>416</v>
      </c>
      <c r="G701">
        <f>'Main - Statewide'!G704</f>
        <v>2.6944750307662413E-2</v>
      </c>
      <c r="H701" s="66">
        <f>IFERROR(ROUND('Main - Statewide'!H704,2),"")</f>
        <v>2382.4</v>
      </c>
      <c r="I701">
        <f>'Main - Statewide'!I704</f>
        <v>0</v>
      </c>
      <c r="J701">
        <f>'Main - Statewide'!J704</f>
        <v>0</v>
      </c>
      <c r="K701">
        <f>'Main - Statewide'!K704</f>
        <v>1407.23</v>
      </c>
      <c r="L701">
        <f>'Main - Statewide'!L704</f>
        <v>0</v>
      </c>
      <c r="M701">
        <f>'Main - Statewide'!M704</f>
        <v>0</v>
      </c>
      <c r="N701">
        <f>'Main - Statewide'!N704</f>
        <v>0</v>
      </c>
      <c r="O701">
        <f>'Main - Statewide'!O704</f>
        <v>0</v>
      </c>
      <c r="P701">
        <f>'Main - Statewide'!P704</f>
        <v>0</v>
      </c>
      <c r="Q701">
        <f>'Main - Statewide'!Q704</f>
        <v>1407.23</v>
      </c>
      <c r="R701">
        <f>'Main - Statewide'!R704</f>
        <v>975.17000000000007</v>
      </c>
    </row>
    <row r="702" spans="1:18" x14ac:dyDescent="0.25">
      <c r="A702" t="str">
        <f>'Main - Statewide'!A705</f>
        <v>83</v>
      </c>
      <c r="B702">
        <f>'Main - Statewide'!B705</f>
        <v>3</v>
      </c>
      <c r="C702" t="str">
        <f>'Main - Statewide'!C705</f>
        <v>0901</v>
      </c>
      <c r="D702" t="str">
        <f>'Main - Statewide'!D705</f>
        <v>PERRYSVILLE CIVIL TOWN</v>
      </c>
      <c r="E702">
        <f>'Main - Statewide'!E705</f>
        <v>0</v>
      </c>
      <c r="F702">
        <f>'Main - Statewide'!F705</f>
        <v>456</v>
      </c>
      <c r="G702">
        <f>'Main - Statewide'!G705</f>
        <v>2.9535591683399184E-2</v>
      </c>
      <c r="H702" s="66">
        <f>IFERROR(ROUND('Main - Statewide'!H705,2),"")</f>
        <v>2611.48</v>
      </c>
      <c r="I702">
        <f>'Main - Statewide'!I705</f>
        <v>0</v>
      </c>
      <c r="J702">
        <f>'Main - Statewide'!J705</f>
        <v>0</v>
      </c>
      <c r="K702">
        <f>'Main - Statewide'!K705</f>
        <v>1542.54</v>
      </c>
      <c r="L702">
        <f>'Main - Statewide'!L705</f>
        <v>0</v>
      </c>
      <c r="M702">
        <f>'Main - Statewide'!M705</f>
        <v>0</v>
      </c>
      <c r="N702">
        <f>'Main - Statewide'!N705</f>
        <v>0</v>
      </c>
      <c r="O702">
        <f>'Main - Statewide'!O705</f>
        <v>0</v>
      </c>
      <c r="P702">
        <f>'Main - Statewide'!P705</f>
        <v>0</v>
      </c>
      <c r="Q702">
        <f>'Main - Statewide'!Q705</f>
        <v>1542.54</v>
      </c>
      <c r="R702">
        <f>'Main - Statewide'!R705</f>
        <v>1068.94</v>
      </c>
    </row>
    <row r="703" spans="1:18" x14ac:dyDescent="0.25">
      <c r="A703" t="str">
        <f>'Main - Statewide'!A706</f>
        <v>83</v>
      </c>
      <c r="B703">
        <f>'Main - Statewide'!B706</f>
        <v>3</v>
      </c>
      <c r="C703" t="str">
        <f>'Main - Statewide'!C706</f>
        <v>0902</v>
      </c>
      <c r="D703" t="str">
        <f>'Main - Statewide'!D706</f>
        <v>UNIVERSAL CIVIL TOWN</v>
      </c>
      <c r="E703">
        <f>'Main - Statewide'!E706</f>
        <v>0</v>
      </c>
      <c r="F703">
        <f>'Main - Statewide'!F706</f>
        <v>283</v>
      </c>
      <c r="G703">
        <f>'Main - Statewide'!G706</f>
        <v>1.8330202733337651E-2</v>
      </c>
      <c r="H703" s="66">
        <f>IFERROR(ROUND('Main - Statewide'!H706,2),"")</f>
        <v>1620.72</v>
      </c>
      <c r="I703">
        <f>'Main - Statewide'!I706</f>
        <v>0</v>
      </c>
      <c r="J703">
        <f>'Main - Statewide'!J706</f>
        <v>0</v>
      </c>
      <c r="K703">
        <f>'Main - Statewide'!K706</f>
        <v>957.32</v>
      </c>
      <c r="L703">
        <f>'Main - Statewide'!L706</f>
        <v>0</v>
      </c>
      <c r="M703">
        <f>'Main - Statewide'!M706</f>
        <v>0</v>
      </c>
      <c r="N703">
        <f>'Main - Statewide'!N706</f>
        <v>0</v>
      </c>
      <c r="O703">
        <f>'Main - Statewide'!O706</f>
        <v>0</v>
      </c>
      <c r="P703">
        <f>'Main - Statewide'!P706</f>
        <v>0</v>
      </c>
      <c r="Q703">
        <f>'Main - Statewide'!Q706</f>
        <v>957.32</v>
      </c>
      <c r="R703">
        <f>'Main - Statewide'!R706</f>
        <v>663.4</v>
      </c>
    </row>
    <row r="704" spans="1:18" x14ac:dyDescent="0.25">
      <c r="A704">
        <f>'Main - Statewide'!A707</f>
        <v>0</v>
      </c>
      <c r="B704">
        <f>'Main - Statewide'!B707</f>
        <v>0</v>
      </c>
      <c r="C704">
        <f>'Main - Statewide'!C707</f>
        <v>0</v>
      </c>
      <c r="D704" t="str">
        <f>'Main - Statewide'!D707</f>
        <v>COUNTY DISTRIBUTION AMOUNT</v>
      </c>
      <c r="E704">
        <f>'Main - Statewide'!E707</f>
        <v>0</v>
      </c>
      <c r="F704">
        <f>'Main - Statewide'!F707</f>
        <v>15439</v>
      </c>
      <c r="G704">
        <f>'Main - Statewide'!G707</f>
        <v>0.99999999999999989</v>
      </c>
      <c r="H704" s="66">
        <f>IFERROR(ROUND('Main - Statewide'!H707,2),"")</f>
        <v>88418.13</v>
      </c>
      <c r="I704">
        <f>'Main - Statewide'!I707</f>
        <v>0</v>
      </c>
      <c r="J704">
        <f>'Main - Statewide'!J707</f>
        <v>0</v>
      </c>
      <c r="K704">
        <f>'Main - Statewide'!K707</f>
        <v>52226.58</v>
      </c>
      <c r="L704">
        <f>'Main - Statewide'!L707</f>
        <v>0</v>
      </c>
      <c r="M704">
        <f>'Main - Statewide'!M707</f>
        <v>0</v>
      </c>
      <c r="N704">
        <f>'Main - Statewide'!N707</f>
        <v>0</v>
      </c>
      <c r="O704">
        <f>'Main - Statewide'!O707</f>
        <v>0</v>
      </c>
      <c r="P704">
        <f>'Main - Statewide'!P707</f>
        <v>0</v>
      </c>
      <c r="Q704">
        <f>'Main - Statewide'!Q707</f>
        <v>52226.58</v>
      </c>
      <c r="R704">
        <f>'Main - Statewide'!R707</f>
        <v>36191.549999999988</v>
      </c>
    </row>
    <row r="705" spans="1:18" x14ac:dyDescent="0.25">
      <c r="A705" t="str">
        <f>'Main - Statewide'!A708</f>
        <v/>
      </c>
      <c r="B705">
        <f>'Main - Statewide'!B708</f>
        <v>0</v>
      </c>
      <c r="C705">
        <f>'Main - Statewide'!C708</f>
        <v>0</v>
      </c>
      <c r="D705" t="str">
        <f>'Main - Statewide'!D708</f>
        <v/>
      </c>
      <c r="E705">
        <f>'Main - Statewide'!E708</f>
        <v>0</v>
      </c>
      <c r="F705">
        <f>'Main - Statewide'!F708</f>
        <v>0</v>
      </c>
      <c r="G705">
        <f>'Main - Statewide'!G708</f>
        <v>0</v>
      </c>
      <c r="H705" s="66">
        <f>IFERROR(ROUND('Main - Statewide'!H708,2),"")</f>
        <v>0</v>
      </c>
      <c r="I705">
        <f>'Main - Statewide'!I708</f>
        <v>0</v>
      </c>
      <c r="J705">
        <f>'Main - Statewide'!J708</f>
        <v>0</v>
      </c>
      <c r="K705" t="str">
        <f>'Main - Statewide'!K708</f>
        <v/>
      </c>
      <c r="L705" t="str">
        <f>'Main - Statewide'!L708</f>
        <v/>
      </c>
      <c r="M705" t="str">
        <f>'Main - Statewide'!M708</f>
        <v/>
      </c>
      <c r="N705" t="str">
        <f>'Main - Statewide'!N708</f>
        <v/>
      </c>
      <c r="O705" t="str">
        <f>'Main - Statewide'!O708</f>
        <v/>
      </c>
      <c r="P705" t="str">
        <f>'Main - Statewide'!P708</f>
        <v/>
      </c>
      <c r="Q705" t="str">
        <f>'Main - Statewide'!Q708</f>
        <v/>
      </c>
      <c r="R705" t="str">
        <f>'Main - Statewide'!R708</f>
        <v/>
      </c>
    </row>
    <row r="706" spans="1:18" x14ac:dyDescent="0.25">
      <c r="A706" t="str">
        <f>'Main - Statewide'!A709</f>
        <v>85</v>
      </c>
      <c r="B706">
        <f>'Main - Statewide'!B709</f>
        <v>1</v>
      </c>
      <c r="C706" t="str">
        <f>'Main - Statewide'!C709</f>
        <v>0000</v>
      </c>
      <c r="D706" t="str">
        <f>'Main - Statewide'!D709</f>
        <v>WABASH COUNTY</v>
      </c>
      <c r="E706">
        <f>'Main - Statewide'!E709</f>
        <v>0</v>
      </c>
      <c r="F706">
        <f>'Main - Statewide'!F709</f>
        <v>13671</v>
      </c>
      <c r="G706">
        <f>'Main - Statewide'!G709</f>
        <v>0.44134168388429751</v>
      </c>
      <c r="H706" s="66">
        <f>IFERROR(ROUND('Main - Statewide'!H709,2),"")</f>
        <v>78292.92</v>
      </c>
      <c r="I706">
        <f>'Main - Statewide'!I709</f>
        <v>0</v>
      </c>
      <c r="J706">
        <f>'Main - Statewide'!J709</f>
        <v>0</v>
      </c>
      <c r="K706">
        <f>'Main - Statewide'!K709</f>
        <v>46245.84</v>
      </c>
      <c r="L706">
        <f>'Main - Statewide'!L709</f>
        <v>0</v>
      </c>
      <c r="M706">
        <f>'Main - Statewide'!M709</f>
        <v>0</v>
      </c>
      <c r="N706">
        <f>'Main - Statewide'!N709</f>
        <v>0</v>
      </c>
      <c r="O706">
        <f>'Main - Statewide'!O709</f>
        <v>0</v>
      </c>
      <c r="P706">
        <f>'Main - Statewide'!P709</f>
        <v>0</v>
      </c>
      <c r="Q706">
        <f>'Main - Statewide'!Q709</f>
        <v>46245.84</v>
      </c>
      <c r="R706">
        <f>'Main - Statewide'!R709</f>
        <v>32047.08</v>
      </c>
    </row>
    <row r="707" spans="1:18" x14ac:dyDescent="0.25">
      <c r="A707" t="str">
        <f>'Main - Statewide'!A710</f>
        <v>85</v>
      </c>
      <c r="B707">
        <f>'Main - Statewide'!B710</f>
        <v>3</v>
      </c>
      <c r="C707" t="str">
        <f>'Main - Statewide'!C710</f>
        <v>0906</v>
      </c>
      <c r="D707" t="str">
        <f>'Main - Statewide'!D710</f>
        <v>LAFONTAINE CIVIL TOWN</v>
      </c>
      <c r="E707">
        <f>'Main - Statewide'!E710</f>
        <v>0</v>
      </c>
      <c r="F707">
        <f>'Main - Statewide'!F710</f>
        <v>798</v>
      </c>
      <c r="G707">
        <f>'Main - Statewide'!G710</f>
        <v>2.5761880165289255E-2</v>
      </c>
      <c r="H707" s="66">
        <f>IFERROR(ROUND('Main - Statewide'!H710,2),"")</f>
        <v>4570.09</v>
      </c>
      <c r="I707">
        <f>'Main - Statewide'!I710</f>
        <v>0</v>
      </c>
      <c r="J707">
        <f>'Main - Statewide'!J710</f>
        <v>0</v>
      </c>
      <c r="K707">
        <f>'Main - Statewide'!K710</f>
        <v>2699.45</v>
      </c>
      <c r="L707">
        <f>'Main - Statewide'!L710</f>
        <v>0</v>
      </c>
      <c r="M707">
        <f>'Main - Statewide'!M710</f>
        <v>0</v>
      </c>
      <c r="N707">
        <f>'Main - Statewide'!N710</f>
        <v>0</v>
      </c>
      <c r="O707">
        <f>'Main - Statewide'!O710</f>
        <v>0</v>
      </c>
      <c r="P707">
        <f>'Main - Statewide'!P710</f>
        <v>0</v>
      </c>
      <c r="Q707">
        <f>'Main - Statewide'!Q710</f>
        <v>2699.45</v>
      </c>
      <c r="R707">
        <f>'Main - Statewide'!R710</f>
        <v>1870.6400000000003</v>
      </c>
    </row>
    <row r="708" spans="1:18" x14ac:dyDescent="0.25">
      <c r="A708" t="str">
        <f>'Main - Statewide'!A711</f>
        <v>85</v>
      </c>
      <c r="B708">
        <f>'Main - Statewide'!B711</f>
        <v>3</v>
      </c>
      <c r="C708" t="str">
        <f>'Main - Statewide'!C711</f>
        <v>0907</v>
      </c>
      <c r="D708" t="str">
        <f>'Main - Statewide'!D711</f>
        <v>LAGRO CIVIL TOWN</v>
      </c>
      <c r="E708">
        <f>'Main - Statewide'!E711</f>
        <v>0</v>
      </c>
      <c r="F708">
        <f>'Main - Statewide'!F711</f>
        <v>349</v>
      </c>
      <c r="G708">
        <f>'Main - Statewide'!G711</f>
        <v>1.1266787190082644E-2</v>
      </c>
      <c r="H708" s="66">
        <f>IFERROR(ROUND('Main - Statewide'!H711,2),"")</f>
        <v>1998.7</v>
      </c>
      <c r="I708">
        <f>'Main - Statewide'!I711</f>
        <v>0</v>
      </c>
      <c r="J708">
        <f>'Main - Statewide'!J711</f>
        <v>0</v>
      </c>
      <c r="K708">
        <f>'Main - Statewide'!K711</f>
        <v>1180.5899999999999</v>
      </c>
      <c r="L708">
        <f>'Main - Statewide'!L711</f>
        <v>0</v>
      </c>
      <c r="M708">
        <f>'Main - Statewide'!M711</f>
        <v>0</v>
      </c>
      <c r="N708">
        <f>'Main - Statewide'!N711</f>
        <v>0</v>
      </c>
      <c r="O708">
        <f>'Main - Statewide'!O711</f>
        <v>0</v>
      </c>
      <c r="P708">
        <f>'Main - Statewide'!P711</f>
        <v>0</v>
      </c>
      <c r="Q708">
        <f>'Main - Statewide'!Q711</f>
        <v>1180.5899999999999</v>
      </c>
      <c r="R708">
        <f>'Main - Statewide'!R711</f>
        <v>818.11000000000013</v>
      </c>
    </row>
    <row r="709" spans="1:18" x14ac:dyDescent="0.25">
      <c r="A709" t="str">
        <f>'Main - Statewide'!A712</f>
        <v>85</v>
      </c>
      <c r="B709">
        <f>'Main - Statewide'!B712</f>
        <v>3</v>
      </c>
      <c r="C709" t="str">
        <f>'Main - Statewide'!C712</f>
        <v>0511</v>
      </c>
      <c r="D709" t="str">
        <f>'Main - Statewide'!D712</f>
        <v>NORTH MANCHESTER CIVIL TOWN</v>
      </c>
      <c r="E709">
        <f>'Main - Statewide'!E712</f>
        <v>0</v>
      </c>
      <c r="F709">
        <f>'Main - Statewide'!F712</f>
        <v>5277</v>
      </c>
      <c r="G709">
        <f>'Main - Statewide'!G712</f>
        <v>0.17035769628099173</v>
      </c>
      <c r="H709" s="66">
        <f>IFERROR(ROUND('Main - Statewide'!H712,2),"")</f>
        <v>30221.03</v>
      </c>
      <c r="I709">
        <f>'Main - Statewide'!I712</f>
        <v>0</v>
      </c>
      <c r="J709">
        <f>'Main - Statewide'!J712</f>
        <v>0</v>
      </c>
      <c r="K709">
        <f>'Main - Statewide'!K712</f>
        <v>17850.87</v>
      </c>
      <c r="L709">
        <f>'Main - Statewide'!L712</f>
        <v>0</v>
      </c>
      <c r="M709">
        <f>'Main - Statewide'!M712</f>
        <v>0</v>
      </c>
      <c r="N709">
        <f>'Main - Statewide'!N712</f>
        <v>0</v>
      </c>
      <c r="O709">
        <f>'Main - Statewide'!O712</f>
        <v>0</v>
      </c>
      <c r="P709">
        <f>'Main - Statewide'!P712</f>
        <v>0</v>
      </c>
      <c r="Q709">
        <f>'Main - Statewide'!Q712</f>
        <v>17850.87</v>
      </c>
      <c r="R709">
        <f>'Main - Statewide'!R712</f>
        <v>12370.16</v>
      </c>
    </row>
    <row r="710" spans="1:18" x14ac:dyDescent="0.25">
      <c r="A710" t="str">
        <f>'Main - Statewide'!A713</f>
        <v>85</v>
      </c>
      <c r="B710">
        <f>'Main - Statewide'!B713</f>
        <v>3</v>
      </c>
      <c r="C710" t="str">
        <f>'Main - Statewide'!C713</f>
        <v>0908</v>
      </c>
      <c r="D710" t="str">
        <f>'Main - Statewide'!D713</f>
        <v>ROANN CIVIL TOWN</v>
      </c>
      <c r="E710">
        <f>'Main - Statewide'!E713</f>
        <v>0</v>
      </c>
      <c r="F710">
        <f>'Main - Statewide'!F713</f>
        <v>441</v>
      </c>
      <c r="G710">
        <f>'Main - Statewide'!G713</f>
        <v>1.4236828512396695E-2</v>
      </c>
      <c r="H710" s="66">
        <f>IFERROR(ROUND('Main - Statewide'!H713,2),"")</f>
        <v>2525.58</v>
      </c>
      <c r="I710">
        <f>'Main - Statewide'!I713</f>
        <v>0</v>
      </c>
      <c r="J710">
        <f>'Main - Statewide'!J713</f>
        <v>0</v>
      </c>
      <c r="K710">
        <f>'Main - Statewide'!K713</f>
        <v>1491.8</v>
      </c>
      <c r="L710">
        <f>'Main - Statewide'!L713</f>
        <v>0</v>
      </c>
      <c r="M710">
        <f>'Main - Statewide'!M713</f>
        <v>0</v>
      </c>
      <c r="N710">
        <f>'Main - Statewide'!N713</f>
        <v>0</v>
      </c>
      <c r="O710">
        <f>'Main - Statewide'!O713</f>
        <v>0</v>
      </c>
      <c r="P710">
        <f>'Main - Statewide'!P713</f>
        <v>0</v>
      </c>
      <c r="Q710">
        <f>'Main - Statewide'!Q713</f>
        <v>1491.8</v>
      </c>
      <c r="R710">
        <f>'Main - Statewide'!R713</f>
        <v>1033.78</v>
      </c>
    </row>
    <row r="711" spans="1:18" x14ac:dyDescent="0.25">
      <c r="A711" t="str">
        <f>'Main - Statewide'!A714</f>
        <v>85</v>
      </c>
      <c r="B711">
        <f>'Main - Statewide'!B714</f>
        <v>3</v>
      </c>
      <c r="C711" t="str">
        <f>'Main - Statewide'!C714</f>
        <v>0313</v>
      </c>
      <c r="D711" t="str">
        <f>'Main - Statewide'!D714</f>
        <v>WABASH CIVIL CITY</v>
      </c>
      <c r="E711">
        <f>'Main - Statewide'!E714</f>
        <v>0</v>
      </c>
      <c r="F711">
        <f>'Main - Statewide'!F714</f>
        <v>10440</v>
      </c>
      <c r="G711">
        <f>'Main - Statewide'!G714</f>
        <v>0.33703512396694213</v>
      </c>
      <c r="H711" s="66">
        <f>IFERROR(ROUND('Main - Statewide'!H714,2),"")</f>
        <v>59789.2</v>
      </c>
      <c r="I711">
        <f>'Main - Statewide'!I714</f>
        <v>0</v>
      </c>
      <c r="J711">
        <f>'Main - Statewide'!J714</f>
        <v>0</v>
      </c>
      <c r="K711">
        <f>'Main - Statewide'!K714</f>
        <v>35316.11</v>
      </c>
      <c r="L711">
        <f>'Main - Statewide'!L714</f>
        <v>0</v>
      </c>
      <c r="M711">
        <f>'Main - Statewide'!M714</f>
        <v>0</v>
      </c>
      <c r="N711">
        <f>'Main - Statewide'!N714</f>
        <v>0</v>
      </c>
      <c r="O711">
        <f>'Main - Statewide'!O714</f>
        <v>0</v>
      </c>
      <c r="P711">
        <f>'Main - Statewide'!P714</f>
        <v>0</v>
      </c>
      <c r="Q711">
        <f>'Main - Statewide'!Q714</f>
        <v>35316.11</v>
      </c>
      <c r="R711">
        <f>'Main - Statewide'!R714</f>
        <v>24473.089999999997</v>
      </c>
    </row>
    <row r="712" spans="1:18" x14ac:dyDescent="0.25">
      <c r="A712">
        <f>'Main - Statewide'!A715</f>
        <v>0</v>
      </c>
      <c r="B712">
        <f>'Main - Statewide'!B715</f>
        <v>0</v>
      </c>
      <c r="C712">
        <f>'Main - Statewide'!C715</f>
        <v>0</v>
      </c>
      <c r="D712" t="str">
        <f>'Main - Statewide'!D715</f>
        <v>COUNTY DISTRIBUTION AMOUNT</v>
      </c>
      <c r="E712">
        <f>'Main - Statewide'!E715</f>
        <v>0</v>
      </c>
      <c r="F712">
        <f>'Main - Statewide'!F715</f>
        <v>30976</v>
      </c>
      <c r="G712">
        <f>'Main - Statewide'!G715</f>
        <v>1</v>
      </c>
      <c r="H712" s="66">
        <f>IFERROR(ROUND('Main - Statewide'!H715,2),"")</f>
        <v>177397.52</v>
      </c>
      <c r="I712">
        <f>'Main - Statewide'!I715</f>
        <v>0</v>
      </c>
      <c r="J712">
        <f>'Main - Statewide'!J715</f>
        <v>0</v>
      </c>
      <c r="K712">
        <f>'Main - Statewide'!K715</f>
        <v>104784.66</v>
      </c>
      <c r="L712">
        <f>'Main - Statewide'!L715</f>
        <v>0</v>
      </c>
      <c r="M712">
        <f>'Main - Statewide'!M715</f>
        <v>0</v>
      </c>
      <c r="N712">
        <f>'Main - Statewide'!N715</f>
        <v>0</v>
      </c>
      <c r="O712">
        <f>'Main - Statewide'!O715</f>
        <v>0</v>
      </c>
      <c r="P712">
        <f>'Main - Statewide'!P715</f>
        <v>0</v>
      </c>
      <c r="Q712">
        <f>'Main - Statewide'!Q715</f>
        <v>104784.66</v>
      </c>
      <c r="R712">
        <f>'Main - Statewide'!R715</f>
        <v>72612.859999999986</v>
      </c>
    </row>
    <row r="713" spans="1:18" x14ac:dyDescent="0.25">
      <c r="A713" t="str">
        <f>'Main - Statewide'!A716</f>
        <v/>
      </c>
      <c r="B713">
        <f>'Main - Statewide'!B716</f>
        <v>0</v>
      </c>
      <c r="C713">
        <f>'Main - Statewide'!C716</f>
        <v>0</v>
      </c>
      <c r="D713" t="str">
        <f>'Main - Statewide'!D716</f>
        <v/>
      </c>
      <c r="E713">
        <f>'Main - Statewide'!E716</f>
        <v>0</v>
      </c>
      <c r="F713">
        <f>'Main - Statewide'!F716</f>
        <v>0</v>
      </c>
      <c r="G713">
        <f>'Main - Statewide'!G716</f>
        <v>0</v>
      </c>
      <c r="H713" s="66">
        <f>IFERROR(ROUND('Main - Statewide'!H716,2),"")</f>
        <v>0</v>
      </c>
      <c r="I713">
        <f>'Main - Statewide'!I716</f>
        <v>0</v>
      </c>
      <c r="J713">
        <f>'Main - Statewide'!J716</f>
        <v>0</v>
      </c>
      <c r="K713" t="str">
        <f>'Main - Statewide'!K716</f>
        <v/>
      </c>
      <c r="L713" t="str">
        <f>'Main - Statewide'!L716</f>
        <v/>
      </c>
      <c r="M713" t="str">
        <f>'Main - Statewide'!M716</f>
        <v/>
      </c>
      <c r="N713" t="str">
        <f>'Main - Statewide'!N716</f>
        <v/>
      </c>
      <c r="O713" t="str">
        <f>'Main - Statewide'!O716</f>
        <v/>
      </c>
      <c r="P713" t="str">
        <f>'Main - Statewide'!P716</f>
        <v/>
      </c>
      <c r="Q713" t="str">
        <f>'Main - Statewide'!Q716</f>
        <v/>
      </c>
      <c r="R713" t="str">
        <f>'Main - Statewide'!R716</f>
        <v/>
      </c>
    </row>
    <row r="714" spans="1:18" x14ac:dyDescent="0.25">
      <c r="A714" t="str">
        <f>'Main - Statewide'!A717</f>
        <v>86</v>
      </c>
      <c r="B714">
        <f>'Main - Statewide'!B717</f>
        <v>1</v>
      </c>
      <c r="C714" t="str">
        <f>'Main - Statewide'!C717</f>
        <v>0000</v>
      </c>
      <c r="D714" t="str">
        <f>'Main - Statewide'!D717</f>
        <v>WARREN COUNTY</v>
      </c>
      <c r="E714">
        <f>'Main - Statewide'!E717</f>
        <v>0</v>
      </c>
      <c r="F714">
        <f>'Main - Statewide'!F717</f>
        <v>5480</v>
      </c>
      <c r="G714">
        <f>'Main - Statewide'!G717</f>
        <v>0.64928909952606639</v>
      </c>
      <c r="H714" s="66">
        <f>IFERROR(ROUND('Main - Statewide'!H717,2),"")</f>
        <v>31383.599999999999</v>
      </c>
      <c r="I714">
        <f>'Main - Statewide'!I717</f>
        <v>0</v>
      </c>
      <c r="J714">
        <f>'Main - Statewide'!J717</f>
        <v>0</v>
      </c>
      <c r="K714">
        <f>'Main - Statewide'!K717</f>
        <v>18537.580000000002</v>
      </c>
      <c r="L714">
        <f>'Main - Statewide'!L717</f>
        <v>0</v>
      </c>
      <c r="M714">
        <f>'Main - Statewide'!M717</f>
        <v>0</v>
      </c>
      <c r="N714">
        <f>'Main - Statewide'!N717</f>
        <v>0</v>
      </c>
      <c r="O714">
        <f>'Main - Statewide'!O717</f>
        <v>0</v>
      </c>
      <c r="P714">
        <f>'Main - Statewide'!P717</f>
        <v>0</v>
      </c>
      <c r="Q714">
        <f>'Main - Statewide'!Q717</f>
        <v>18537.580000000002</v>
      </c>
      <c r="R714">
        <f>'Main - Statewide'!R717</f>
        <v>12846.019999999997</v>
      </c>
    </row>
    <row r="715" spans="1:18" x14ac:dyDescent="0.25">
      <c r="A715" t="str">
        <f>'Main - Statewide'!A718</f>
        <v>86</v>
      </c>
      <c r="B715">
        <f>'Main - Statewide'!B718</f>
        <v>3</v>
      </c>
      <c r="C715" t="str">
        <f>'Main - Statewide'!C718</f>
        <v>0909</v>
      </c>
      <c r="D715" t="str">
        <f>'Main - Statewide'!D718</f>
        <v>PINE VILLAGE CIVIL TOWN</v>
      </c>
      <c r="E715">
        <f>'Main - Statewide'!E718</f>
        <v>0</v>
      </c>
      <c r="F715">
        <f>'Main - Statewide'!F718</f>
        <v>212</v>
      </c>
      <c r="G715">
        <f>'Main - Statewide'!G718</f>
        <v>2.5118483412322274E-2</v>
      </c>
      <c r="H715" s="66">
        <f>IFERROR(ROUND('Main - Statewide'!H718,2),"")</f>
        <v>1214.1099999999999</v>
      </c>
      <c r="I715">
        <f>'Main - Statewide'!I718</f>
        <v>0</v>
      </c>
      <c r="J715">
        <f>'Main - Statewide'!J718</f>
        <v>0</v>
      </c>
      <c r="K715">
        <f>'Main - Statewide'!K718</f>
        <v>717.15</v>
      </c>
      <c r="L715">
        <f>'Main - Statewide'!L718</f>
        <v>0</v>
      </c>
      <c r="M715">
        <f>'Main - Statewide'!M718</f>
        <v>0</v>
      </c>
      <c r="N715">
        <f>'Main - Statewide'!N718</f>
        <v>0</v>
      </c>
      <c r="O715">
        <f>'Main - Statewide'!O718</f>
        <v>0</v>
      </c>
      <c r="P715">
        <f>'Main - Statewide'!P718</f>
        <v>0</v>
      </c>
      <c r="Q715">
        <f>'Main - Statewide'!Q718</f>
        <v>717.15</v>
      </c>
      <c r="R715">
        <f>'Main - Statewide'!R718</f>
        <v>496.95999999999992</v>
      </c>
    </row>
    <row r="716" spans="1:18" x14ac:dyDescent="0.25">
      <c r="A716" t="str">
        <f>'Main - Statewide'!A719</f>
        <v>86</v>
      </c>
      <c r="B716">
        <f>'Main - Statewide'!B719</f>
        <v>3</v>
      </c>
      <c r="C716" t="str">
        <f>'Main - Statewide'!C719</f>
        <v>0910</v>
      </c>
      <c r="D716" t="str">
        <f>'Main - Statewide'!D719</f>
        <v>STATE LINE CITY CIVIL TOWN</v>
      </c>
      <c r="E716">
        <f>'Main - Statewide'!E719</f>
        <v>0</v>
      </c>
      <c r="F716">
        <f>'Main - Statewide'!F719</f>
        <v>120</v>
      </c>
      <c r="G716">
        <f>'Main - Statewide'!G719</f>
        <v>1.4218009478672985E-2</v>
      </c>
      <c r="H716" s="66">
        <f>IFERROR(ROUND('Main - Statewide'!H719,2),"")</f>
        <v>687.23</v>
      </c>
      <c r="I716">
        <f>'Main - Statewide'!I719</f>
        <v>0</v>
      </c>
      <c r="J716">
        <f>'Main - Statewide'!J719</f>
        <v>0</v>
      </c>
      <c r="K716">
        <f>'Main - Statewide'!K719</f>
        <v>405.93</v>
      </c>
      <c r="L716">
        <f>'Main - Statewide'!L719</f>
        <v>0</v>
      </c>
      <c r="M716">
        <f>'Main - Statewide'!M719</f>
        <v>0</v>
      </c>
      <c r="N716">
        <f>'Main - Statewide'!N719</f>
        <v>0</v>
      </c>
      <c r="O716">
        <f>'Main - Statewide'!O719</f>
        <v>0</v>
      </c>
      <c r="P716">
        <f>'Main - Statewide'!P719</f>
        <v>0</v>
      </c>
      <c r="Q716">
        <f>'Main - Statewide'!Q719</f>
        <v>405.93</v>
      </c>
      <c r="R716">
        <f>'Main - Statewide'!R719</f>
        <v>281.3</v>
      </c>
    </row>
    <row r="717" spans="1:18" x14ac:dyDescent="0.25">
      <c r="A717" t="str">
        <f>'Main - Statewide'!A720</f>
        <v>86</v>
      </c>
      <c r="B717">
        <f>'Main - Statewide'!B720</f>
        <v>3</v>
      </c>
      <c r="C717" t="str">
        <f>'Main - Statewide'!C720</f>
        <v>0911</v>
      </c>
      <c r="D717" t="str">
        <f>'Main - Statewide'!D720</f>
        <v>WEST LEBANON CIVIL TOWN</v>
      </c>
      <c r="E717">
        <f>'Main - Statewide'!E720</f>
        <v>0</v>
      </c>
      <c r="F717">
        <f>'Main - Statewide'!F720</f>
        <v>678</v>
      </c>
      <c r="G717">
        <f>'Main - Statewide'!G720</f>
        <v>8.0331753554502366E-2</v>
      </c>
      <c r="H717" s="66">
        <f>IFERROR(ROUND('Main - Statewide'!H720,2),"")</f>
        <v>3882.86</v>
      </c>
      <c r="I717">
        <f>'Main - Statewide'!I720</f>
        <v>0</v>
      </c>
      <c r="J717">
        <f>'Main - Statewide'!J720</f>
        <v>0</v>
      </c>
      <c r="K717">
        <f>'Main - Statewide'!K720</f>
        <v>2293.52</v>
      </c>
      <c r="L717">
        <f>'Main - Statewide'!L720</f>
        <v>0</v>
      </c>
      <c r="M717">
        <f>'Main - Statewide'!M720</f>
        <v>0</v>
      </c>
      <c r="N717">
        <f>'Main - Statewide'!N720</f>
        <v>0</v>
      </c>
      <c r="O717">
        <f>'Main - Statewide'!O720</f>
        <v>0</v>
      </c>
      <c r="P717">
        <f>'Main - Statewide'!P720</f>
        <v>0</v>
      </c>
      <c r="Q717">
        <f>'Main - Statewide'!Q720</f>
        <v>2293.52</v>
      </c>
      <c r="R717">
        <f>'Main - Statewide'!R720</f>
        <v>1589.3400000000001</v>
      </c>
    </row>
    <row r="718" spans="1:18" x14ac:dyDescent="0.25">
      <c r="A718" t="str">
        <f>'Main - Statewide'!A721</f>
        <v>86</v>
      </c>
      <c r="B718">
        <f>'Main - Statewide'!B721</f>
        <v>3</v>
      </c>
      <c r="C718" t="str">
        <f>'Main - Statewide'!C721</f>
        <v>0912</v>
      </c>
      <c r="D718" t="str">
        <f>'Main - Statewide'!D721</f>
        <v>WILLIAMSPORT CIVIL TOWN</v>
      </c>
      <c r="E718">
        <f>'Main - Statewide'!E721</f>
        <v>0</v>
      </c>
      <c r="F718">
        <f>'Main - Statewide'!F721</f>
        <v>1950</v>
      </c>
      <c r="G718">
        <f>'Main - Statewide'!G721</f>
        <v>0.23104265402843602</v>
      </c>
      <c r="H718" s="66">
        <f>IFERROR(ROUND('Main - Statewide'!H721,2),"")</f>
        <v>11167.52</v>
      </c>
      <c r="I718">
        <f>'Main - Statewide'!I721</f>
        <v>0</v>
      </c>
      <c r="J718">
        <f>'Main - Statewide'!J721</f>
        <v>0</v>
      </c>
      <c r="K718">
        <f>'Main - Statewide'!K721</f>
        <v>6596.4</v>
      </c>
      <c r="L718">
        <f>'Main - Statewide'!L721</f>
        <v>0</v>
      </c>
      <c r="M718">
        <f>'Main - Statewide'!M721</f>
        <v>0</v>
      </c>
      <c r="N718">
        <f>'Main - Statewide'!N721</f>
        <v>0</v>
      </c>
      <c r="O718">
        <f>'Main - Statewide'!O721</f>
        <v>0</v>
      </c>
      <c r="P718">
        <f>'Main - Statewide'!P721</f>
        <v>0</v>
      </c>
      <c r="Q718">
        <f>'Main - Statewide'!Q721</f>
        <v>6596.4</v>
      </c>
      <c r="R718">
        <f>'Main - Statewide'!R721</f>
        <v>4571.1200000000008</v>
      </c>
    </row>
    <row r="719" spans="1:18" x14ac:dyDescent="0.25">
      <c r="A719">
        <f>'Main - Statewide'!A722</f>
        <v>0</v>
      </c>
      <c r="B719">
        <f>'Main - Statewide'!B722</f>
        <v>0</v>
      </c>
      <c r="C719">
        <f>'Main - Statewide'!C722</f>
        <v>0</v>
      </c>
      <c r="D719" t="str">
        <f>'Main - Statewide'!D722</f>
        <v>COUNTY DISTRIBUTION AMOUNT</v>
      </c>
      <c r="E719">
        <f>'Main - Statewide'!E722</f>
        <v>0</v>
      </c>
      <c r="F719">
        <f>'Main - Statewide'!F722</f>
        <v>8440</v>
      </c>
      <c r="G719">
        <f>'Main - Statewide'!G722</f>
        <v>1</v>
      </c>
      <c r="H719" s="66">
        <f>IFERROR(ROUND('Main - Statewide'!H722,2),"")</f>
        <v>48335.32</v>
      </c>
      <c r="I719">
        <f>'Main - Statewide'!I722</f>
        <v>0</v>
      </c>
      <c r="J719">
        <f>'Main - Statewide'!J722</f>
        <v>0</v>
      </c>
      <c r="K719">
        <f>'Main - Statewide'!K722</f>
        <v>28550.57</v>
      </c>
      <c r="L719">
        <f>'Main - Statewide'!L722</f>
        <v>0</v>
      </c>
      <c r="M719">
        <f>'Main - Statewide'!M722</f>
        <v>0</v>
      </c>
      <c r="N719">
        <f>'Main - Statewide'!N722</f>
        <v>0</v>
      </c>
      <c r="O719">
        <f>'Main - Statewide'!O722</f>
        <v>0</v>
      </c>
      <c r="P719">
        <f>'Main - Statewide'!P722</f>
        <v>0</v>
      </c>
      <c r="Q719">
        <f>'Main - Statewide'!Q722</f>
        <v>28550.57</v>
      </c>
      <c r="R719">
        <f>'Main - Statewide'!R722</f>
        <v>19784.750000000007</v>
      </c>
    </row>
    <row r="720" spans="1:18" x14ac:dyDescent="0.25">
      <c r="A720" t="str">
        <f>'Main - Statewide'!A723</f>
        <v/>
      </c>
      <c r="B720">
        <f>'Main - Statewide'!B723</f>
        <v>0</v>
      </c>
      <c r="C720">
        <f>'Main - Statewide'!C723</f>
        <v>0</v>
      </c>
      <c r="D720" t="str">
        <f>'Main - Statewide'!D723</f>
        <v/>
      </c>
      <c r="E720">
        <f>'Main - Statewide'!E723</f>
        <v>0</v>
      </c>
      <c r="F720">
        <f>'Main - Statewide'!F723</f>
        <v>0</v>
      </c>
      <c r="G720">
        <f>'Main - Statewide'!G723</f>
        <v>0</v>
      </c>
      <c r="H720" s="66">
        <f>IFERROR(ROUND('Main - Statewide'!H723,2),"")</f>
        <v>0</v>
      </c>
      <c r="I720">
        <f>'Main - Statewide'!I723</f>
        <v>0</v>
      </c>
      <c r="J720">
        <f>'Main - Statewide'!J723</f>
        <v>0</v>
      </c>
      <c r="K720" t="str">
        <f>'Main - Statewide'!K723</f>
        <v/>
      </c>
      <c r="L720" t="str">
        <f>'Main - Statewide'!L723</f>
        <v/>
      </c>
      <c r="M720" t="str">
        <f>'Main - Statewide'!M723</f>
        <v/>
      </c>
      <c r="N720" t="str">
        <f>'Main - Statewide'!N723</f>
        <v/>
      </c>
      <c r="O720" t="str">
        <f>'Main - Statewide'!O723</f>
        <v/>
      </c>
      <c r="P720" t="str">
        <f>'Main - Statewide'!P723</f>
        <v/>
      </c>
      <c r="Q720" t="str">
        <f>'Main - Statewide'!Q723</f>
        <v/>
      </c>
      <c r="R720" t="str">
        <f>'Main - Statewide'!R723</f>
        <v/>
      </c>
    </row>
    <row r="721" spans="1:18" x14ac:dyDescent="0.25">
      <c r="A721" t="str">
        <f>'Main - Statewide'!A724</f>
        <v>87</v>
      </c>
      <c r="B721">
        <f>'Main - Statewide'!B724</f>
        <v>1</v>
      </c>
      <c r="C721" t="str">
        <f>'Main - Statewide'!C724</f>
        <v>0000</v>
      </c>
      <c r="D721" t="str">
        <f>'Main - Statewide'!D724</f>
        <v>WARRICK COUNTY</v>
      </c>
      <c r="E721">
        <f>'Main - Statewide'!E724</f>
        <v>0</v>
      </c>
      <c r="F721">
        <f>'Main - Statewide'!F724</f>
        <v>48462</v>
      </c>
      <c r="G721">
        <f>'Main - Statewide'!G724</f>
        <v>0.7584274938182729</v>
      </c>
      <c r="H721" s="66">
        <f>IFERROR(ROUND('Main - Statewide'!H724,2),"")</f>
        <v>277538.7</v>
      </c>
      <c r="I721">
        <f>'Main - Statewide'!I724</f>
        <v>0</v>
      </c>
      <c r="J721">
        <f>'Main - Statewide'!J724</f>
        <v>0</v>
      </c>
      <c r="K721">
        <f>'Main - Statewide'!K724</f>
        <v>163935.76999999999</v>
      </c>
      <c r="L721">
        <f>'Main - Statewide'!L724</f>
        <v>0</v>
      </c>
      <c r="M721">
        <f>'Main - Statewide'!M724</f>
        <v>0</v>
      </c>
      <c r="N721">
        <f>'Main - Statewide'!N724</f>
        <v>0</v>
      </c>
      <c r="O721">
        <f>'Main - Statewide'!O724</f>
        <v>0</v>
      </c>
      <c r="P721">
        <f>'Main - Statewide'!P724</f>
        <v>0</v>
      </c>
      <c r="Q721">
        <f>'Main - Statewide'!Q724</f>
        <v>163935.76999999999</v>
      </c>
      <c r="R721">
        <f>'Main - Statewide'!R724</f>
        <v>113602.93000000002</v>
      </c>
    </row>
    <row r="722" spans="1:18" x14ac:dyDescent="0.25">
      <c r="A722" t="str">
        <f>'Main - Statewide'!A725</f>
        <v>87</v>
      </c>
      <c r="B722">
        <f>'Main - Statewide'!B725</f>
        <v>3</v>
      </c>
      <c r="C722" t="str">
        <f>'Main - Statewide'!C725</f>
        <v>0423</v>
      </c>
      <c r="D722" t="str">
        <f>'Main - Statewide'!D725</f>
        <v>BOONVILLE CIVIL CITY</v>
      </c>
      <c r="E722">
        <f>'Main - Statewide'!E725</f>
        <v>0</v>
      </c>
      <c r="F722">
        <f>'Main - Statewide'!F725</f>
        <v>6712</v>
      </c>
      <c r="G722">
        <f>'Main - Statewide'!G725</f>
        <v>0.10504241134307803</v>
      </c>
      <c r="H722" s="66">
        <f>IFERROR(ROUND('Main - Statewide'!H725,2),"")</f>
        <v>38439.18</v>
      </c>
      <c r="I722">
        <f>'Main - Statewide'!I725</f>
        <v>0</v>
      </c>
      <c r="J722">
        <f>'Main - Statewide'!J725</f>
        <v>0</v>
      </c>
      <c r="K722">
        <f>'Main - Statewide'!K725</f>
        <v>22705.15</v>
      </c>
      <c r="L722">
        <f>'Main - Statewide'!L725</f>
        <v>0</v>
      </c>
      <c r="M722">
        <f>'Main - Statewide'!M725</f>
        <v>0</v>
      </c>
      <c r="N722">
        <f>'Main - Statewide'!N725</f>
        <v>0</v>
      </c>
      <c r="O722">
        <f>'Main - Statewide'!O725</f>
        <v>0</v>
      </c>
      <c r="P722">
        <f>'Main - Statewide'!P725</f>
        <v>0</v>
      </c>
      <c r="Q722">
        <f>'Main - Statewide'!Q725</f>
        <v>22705.15</v>
      </c>
      <c r="R722">
        <f>'Main - Statewide'!R725</f>
        <v>15734.029999999999</v>
      </c>
    </row>
    <row r="723" spans="1:18" x14ac:dyDescent="0.25">
      <c r="A723" t="str">
        <f>'Main - Statewide'!A726</f>
        <v>87</v>
      </c>
      <c r="B723">
        <f>'Main - Statewide'!B726</f>
        <v>3</v>
      </c>
      <c r="C723" t="str">
        <f>'Main - Statewide'!C726</f>
        <v>0913</v>
      </c>
      <c r="D723" t="str">
        <f>'Main - Statewide'!D726</f>
        <v>CHANDLER CIVIL TOWN</v>
      </c>
      <c r="E723">
        <f>'Main - Statewide'!E726</f>
        <v>0</v>
      </c>
      <c r="F723">
        <f>'Main - Statewide'!F726</f>
        <v>3693</v>
      </c>
      <c r="G723">
        <f>'Main - Statewide'!G726</f>
        <v>5.7795236157626217E-2</v>
      </c>
      <c r="H723" s="66">
        <f>IFERROR(ROUND('Main - Statewide'!H726,2),"")</f>
        <v>21149.57</v>
      </c>
      <c r="I723">
        <f>'Main - Statewide'!I726</f>
        <v>0</v>
      </c>
      <c r="J723">
        <f>'Main - Statewide'!J726</f>
        <v>0</v>
      </c>
      <c r="K723">
        <f>'Main - Statewide'!K726</f>
        <v>12492.57</v>
      </c>
      <c r="L723">
        <f>'Main - Statewide'!L726</f>
        <v>0</v>
      </c>
      <c r="M723">
        <f>'Main - Statewide'!M726</f>
        <v>0</v>
      </c>
      <c r="N723">
        <f>'Main - Statewide'!N726</f>
        <v>0</v>
      </c>
      <c r="O723">
        <f>'Main - Statewide'!O726</f>
        <v>0</v>
      </c>
      <c r="P723">
        <f>'Main - Statewide'!P726</f>
        <v>0</v>
      </c>
      <c r="Q723">
        <f>'Main - Statewide'!Q726</f>
        <v>12492.57</v>
      </c>
      <c r="R723">
        <f>'Main - Statewide'!R726</f>
        <v>8657</v>
      </c>
    </row>
    <row r="724" spans="1:18" x14ac:dyDescent="0.25">
      <c r="A724" t="str">
        <f>'Main - Statewide'!A727</f>
        <v>87</v>
      </c>
      <c r="B724">
        <f>'Main - Statewide'!B727</f>
        <v>3</v>
      </c>
      <c r="C724" t="str">
        <f>'Main - Statewide'!C727</f>
        <v>0914</v>
      </c>
      <c r="D724" t="str">
        <f>'Main - Statewide'!D727</f>
        <v>ELBERFELD CIVIL TOWN</v>
      </c>
      <c r="E724">
        <f>'Main - Statewide'!E727</f>
        <v>0</v>
      </c>
      <c r="F724">
        <f>'Main - Statewide'!F727</f>
        <v>644</v>
      </c>
      <c r="G724">
        <f>'Main - Statewide'!G727</f>
        <v>1.0078562709317975E-2</v>
      </c>
      <c r="H724" s="66">
        <f>IFERROR(ROUND('Main - Statewide'!H727,2),"")</f>
        <v>3688.15</v>
      </c>
      <c r="I724">
        <f>'Main - Statewide'!I727</f>
        <v>0</v>
      </c>
      <c r="J724">
        <f>'Main - Statewide'!J727</f>
        <v>0</v>
      </c>
      <c r="K724">
        <f>'Main - Statewide'!K727</f>
        <v>2178.5</v>
      </c>
      <c r="L724">
        <f>'Main - Statewide'!L727</f>
        <v>0</v>
      </c>
      <c r="M724">
        <f>'Main - Statewide'!M727</f>
        <v>0</v>
      </c>
      <c r="N724">
        <f>'Main - Statewide'!N727</f>
        <v>0</v>
      </c>
      <c r="O724">
        <f>'Main - Statewide'!O727</f>
        <v>0</v>
      </c>
      <c r="P724">
        <f>'Main - Statewide'!P727</f>
        <v>0</v>
      </c>
      <c r="Q724">
        <f>'Main - Statewide'!Q727</f>
        <v>2178.5</v>
      </c>
      <c r="R724">
        <f>'Main - Statewide'!R727</f>
        <v>1509.65</v>
      </c>
    </row>
    <row r="725" spans="1:18" x14ac:dyDescent="0.25">
      <c r="A725" t="str">
        <f>'Main - Statewide'!A728</f>
        <v>87</v>
      </c>
      <c r="B725">
        <f>'Main - Statewide'!B728</f>
        <v>3</v>
      </c>
      <c r="C725" t="str">
        <f>'Main - Statewide'!C728</f>
        <v>0915</v>
      </c>
      <c r="D725" t="str">
        <f>'Main - Statewide'!D728</f>
        <v>LYNNVILLE CIVIL TOWN</v>
      </c>
      <c r="E725">
        <f>'Main - Statewide'!E728</f>
        <v>0</v>
      </c>
      <c r="F725">
        <f>'Main - Statewide'!F728</f>
        <v>830</v>
      </c>
      <c r="G725">
        <f>'Main - Statewide'!G728</f>
        <v>1.2989451939027825E-2</v>
      </c>
      <c r="H725" s="66">
        <f>IFERROR(ROUND('Main - Statewide'!H728,2),"")</f>
        <v>4753.3599999999997</v>
      </c>
      <c r="I725">
        <f>'Main - Statewide'!I728</f>
        <v>0</v>
      </c>
      <c r="J725">
        <f>'Main - Statewide'!J728</f>
        <v>0</v>
      </c>
      <c r="K725">
        <f>'Main - Statewide'!K728</f>
        <v>2807.7</v>
      </c>
      <c r="L725">
        <f>'Main - Statewide'!L728</f>
        <v>0</v>
      </c>
      <c r="M725">
        <f>'Main - Statewide'!M728</f>
        <v>0</v>
      </c>
      <c r="N725">
        <f>'Main - Statewide'!N728</f>
        <v>0</v>
      </c>
      <c r="O725">
        <f>'Main - Statewide'!O728</f>
        <v>0</v>
      </c>
      <c r="P725">
        <f>'Main - Statewide'!P728</f>
        <v>0</v>
      </c>
      <c r="Q725">
        <f>'Main - Statewide'!Q728</f>
        <v>2807.7</v>
      </c>
      <c r="R725">
        <f>'Main - Statewide'!R728</f>
        <v>1945.6599999999999</v>
      </c>
    </row>
    <row r="726" spans="1:18" x14ac:dyDescent="0.25">
      <c r="A726" t="str">
        <f>'Main - Statewide'!A729</f>
        <v>87</v>
      </c>
      <c r="B726">
        <f>'Main - Statewide'!B729</f>
        <v>3</v>
      </c>
      <c r="C726" t="str">
        <f>'Main - Statewide'!C729</f>
        <v>0916</v>
      </c>
      <c r="D726" t="str">
        <f>'Main - Statewide'!D729</f>
        <v>NEWBURGH CIVIL TOWN</v>
      </c>
      <c r="E726">
        <f>'Main - Statewide'!E729</f>
        <v>0</v>
      </c>
      <c r="F726">
        <f>'Main - Statewide'!F729</f>
        <v>3344</v>
      </c>
      <c r="G726">
        <f>'Main - Statewide'!G729</f>
        <v>5.2333406366396447E-2</v>
      </c>
      <c r="H726" s="66">
        <f>IFERROR(ROUND('Main - Statewide'!H729,2),"")</f>
        <v>19150.87</v>
      </c>
      <c r="I726">
        <f>'Main - Statewide'!I729</f>
        <v>0</v>
      </c>
      <c r="J726">
        <f>'Main - Statewide'!J729</f>
        <v>0</v>
      </c>
      <c r="K726">
        <f>'Main - Statewide'!K729</f>
        <v>11311.98</v>
      </c>
      <c r="L726">
        <f>'Main - Statewide'!L729</f>
        <v>0</v>
      </c>
      <c r="M726">
        <f>'Main - Statewide'!M729</f>
        <v>0</v>
      </c>
      <c r="N726">
        <f>'Main - Statewide'!N729</f>
        <v>0</v>
      </c>
      <c r="O726">
        <f>'Main - Statewide'!O729</f>
        <v>0</v>
      </c>
      <c r="P726">
        <f>'Main - Statewide'!P729</f>
        <v>0</v>
      </c>
      <c r="Q726">
        <f>'Main - Statewide'!Q729</f>
        <v>11311.98</v>
      </c>
      <c r="R726">
        <f>'Main - Statewide'!R729</f>
        <v>7838.8899999999994</v>
      </c>
    </row>
    <row r="727" spans="1:18" x14ac:dyDescent="0.25">
      <c r="A727" t="str">
        <f>'Main - Statewide'!A730</f>
        <v>87</v>
      </c>
      <c r="B727">
        <f>'Main - Statewide'!B730</f>
        <v>3</v>
      </c>
      <c r="C727" t="str">
        <f>'Main - Statewide'!C730</f>
        <v>0917</v>
      </c>
      <c r="D727" t="str">
        <f>'Main - Statewide'!D730</f>
        <v>TENNYSON CIVIL TOWN</v>
      </c>
      <c r="E727">
        <f>'Main - Statewide'!E730</f>
        <v>0</v>
      </c>
      <c r="F727">
        <f>'Main - Statewide'!F730</f>
        <v>213</v>
      </c>
      <c r="G727">
        <f>'Main - Statewide'!G730</f>
        <v>3.3334376662806347E-3</v>
      </c>
      <c r="H727" s="66">
        <f>IFERROR(ROUND('Main - Statewide'!H730,2),"")</f>
        <v>1219.8399999999999</v>
      </c>
      <c r="I727">
        <f>'Main - Statewide'!I730</f>
        <v>0</v>
      </c>
      <c r="J727">
        <f>'Main - Statewide'!J730</f>
        <v>0</v>
      </c>
      <c r="K727">
        <f>'Main - Statewide'!K730</f>
        <v>720.53</v>
      </c>
      <c r="L727">
        <f>'Main - Statewide'!L730</f>
        <v>0</v>
      </c>
      <c r="M727">
        <f>'Main - Statewide'!M730</f>
        <v>0</v>
      </c>
      <c r="N727">
        <f>'Main - Statewide'!N730</f>
        <v>0</v>
      </c>
      <c r="O727">
        <f>'Main - Statewide'!O730</f>
        <v>0</v>
      </c>
      <c r="P727">
        <f>'Main - Statewide'!P730</f>
        <v>0</v>
      </c>
      <c r="Q727">
        <f>'Main - Statewide'!Q730</f>
        <v>720.53</v>
      </c>
      <c r="R727">
        <f>'Main - Statewide'!R730</f>
        <v>499.30999999999995</v>
      </c>
    </row>
    <row r="728" spans="1:18" x14ac:dyDescent="0.25">
      <c r="A728">
        <f>'Main - Statewide'!A731</f>
        <v>0</v>
      </c>
      <c r="B728">
        <f>'Main - Statewide'!B731</f>
        <v>0</v>
      </c>
      <c r="C728">
        <f>'Main - Statewide'!C731</f>
        <v>0</v>
      </c>
      <c r="D728" t="str">
        <f>'Main - Statewide'!D731</f>
        <v>COUNTY DISTRIBUTION AMOUNT</v>
      </c>
      <c r="E728">
        <f>'Main - Statewide'!E731</f>
        <v>0</v>
      </c>
      <c r="F728">
        <f>'Main - Statewide'!F731</f>
        <v>63898</v>
      </c>
      <c r="G728">
        <f>'Main - Statewide'!G731</f>
        <v>1</v>
      </c>
      <c r="H728" s="66">
        <f>IFERROR(ROUND('Main - Statewide'!H731,2),"")</f>
        <v>365939.67</v>
      </c>
      <c r="I728">
        <f>'Main - Statewide'!I731</f>
        <v>0</v>
      </c>
      <c r="J728">
        <f>'Main - Statewide'!J731</f>
        <v>0</v>
      </c>
      <c r="K728">
        <f>'Main - Statewide'!K731</f>
        <v>216152.2</v>
      </c>
      <c r="L728">
        <f>'Main - Statewide'!L731</f>
        <v>0</v>
      </c>
      <c r="M728">
        <f>'Main - Statewide'!M731</f>
        <v>0</v>
      </c>
      <c r="N728">
        <f>'Main - Statewide'!N731</f>
        <v>0</v>
      </c>
      <c r="O728">
        <f>'Main - Statewide'!O731</f>
        <v>0</v>
      </c>
      <c r="P728">
        <f>'Main - Statewide'!P731</f>
        <v>0</v>
      </c>
      <c r="Q728">
        <f>'Main - Statewide'!Q731</f>
        <v>216152.2</v>
      </c>
      <c r="R728">
        <f>'Main - Statewide'!R731</f>
        <v>149787.47000000003</v>
      </c>
    </row>
    <row r="729" spans="1:18" x14ac:dyDescent="0.25">
      <c r="A729" t="str">
        <f>'Main - Statewide'!A732</f>
        <v/>
      </c>
      <c r="B729">
        <f>'Main - Statewide'!B732</f>
        <v>0</v>
      </c>
      <c r="C729">
        <f>'Main - Statewide'!C732</f>
        <v>0</v>
      </c>
      <c r="D729" t="str">
        <f>'Main - Statewide'!D732</f>
        <v/>
      </c>
      <c r="E729">
        <f>'Main - Statewide'!E732</f>
        <v>0</v>
      </c>
      <c r="F729">
        <f>'Main - Statewide'!F732</f>
        <v>0</v>
      </c>
      <c r="G729">
        <f>'Main - Statewide'!G732</f>
        <v>0</v>
      </c>
      <c r="H729" s="66">
        <f>IFERROR(ROUND('Main - Statewide'!H732,2),"")</f>
        <v>0</v>
      </c>
      <c r="I729">
        <f>'Main - Statewide'!I732</f>
        <v>0</v>
      </c>
      <c r="J729">
        <f>'Main - Statewide'!J732</f>
        <v>0</v>
      </c>
      <c r="K729" t="str">
        <f>'Main - Statewide'!K732</f>
        <v/>
      </c>
      <c r="L729" t="str">
        <f>'Main - Statewide'!L732</f>
        <v/>
      </c>
      <c r="M729" t="str">
        <f>'Main - Statewide'!M732</f>
        <v/>
      </c>
      <c r="N729" t="str">
        <f>'Main - Statewide'!N732</f>
        <v/>
      </c>
      <c r="O729" t="str">
        <f>'Main - Statewide'!O732</f>
        <v/>
      </c>
      <c r="P729" t="str">
        <f>'Main - Statewide'!P732</f>
        <v/>
      </c>
      <c r="Q729" t="str">
        <f>'Main - Statewide'!Q732</f>
        <v/>
      </c>
      <c r="R729" t="str">
        <f>'Main - Statewide'!R732</f>
        <v/>
      </c>
    </row>
    <row r="730" spans="1:18" x14ac:dyDescent="0.25">
      <c r="A730" t="str">
        <f>'Main - Statewide'!A733</f>
        <v>88</v>
      </c>
      <c r="B730">
        <f>'Main - Statewide'!B733</f>
        <v>1</v>
      </c>
      <c r="C730" t="str">
        <f>'Main - Statewide'!C733</f>
        <v>0000</v>
      </c>
      <c r="D730" t="str">
        <f>'Main - Statewide'!D733</f>
        <v>WASHINGTON COUNTY</v>
      </c>
      <c r="E730">
        <f>'Main - Statewide'!E733</f>
        <v>0</v>
      </c>
      <c r="F730">
        <f>'Main - Statewide'!F733</f>
        <v>19355</v>
      </c>
      <c r="G730">
        <f>'Main - Statewide'!G733</f>
        <v>0.68678589170392446</v>
      </c>
      <c r="H730" s="66">
        <f>IFERROR(ROUND('Main - Statewide'!H733,2),"")</f>
        <v>110844.82</v>
      </c>
      <c r="I730" t="str">
        <f>'Main - Statewide'!I733</f>
        <v>NOTE 3</v>
      </c>
      <c r="J730">
        <f>'Main - Statewide'!J733</f>
        <v>0</v>
      </c>
      <c r="K730">
        <f>'Main - Statewide'!K733</f>
        <v>65473.5</v>
      </c>
      <c r="L730">
        <f>'Main - Statewide'!L733</f>
        <v>0</v>
      </c>
      <c r="M730">
        <f>'Main - Statewide'!M733</f>
        <v>0</v>
      </c>
      <c r="N730">
        <f>'Main - Statewide'!N733</f>
        <v>0</v>
      </c>
      <c r="O730">
        <f>'Main - Statewide'!O733</f>
        <v>0</v>
      </c>
      <c r="P730">
        <f>'Main - Statewide'!P733</f>
        <v>0</v>
      </c>
      <c r="Q730">
        <f>'Main - Statewide'!Q733</f>
        <v>65473.5</v>
      </c>
      <c r="R730">
        <f>'Main - Statewide'!R733</f>
        <v>45371.320000000007</v>
      </c>
    </row>
    <row r="731" spans="1:18" x14ac:dyDescent="0.25">
      <c r="A731" t="str">
        <f>'Main - Statewide'!A734</f>
        <v>88</v>
      </c>
      <c r="B731">
        <f>'Main - Statewide'!B734</f>
        <v>3</v>
      </c>
      <c r="C731" t="str">
        <f>'Main - Statewide'!C734</f>
        <v>0918</v>
      </c>
      <c r="D731" t="str">
        <f>'Main - Statewide'!D734</f>
        <v>CAMPBELLSBURG CIVIL TOWN</v>
      </c>
      <c r="E731">
        <f>'Main - Statewide'!E734</f>
        <v>0</v>
      </c>
      <c r="F731">
        <f>'Main - Statewide'!F734</f>
        <v>529</v>
      </c>
      <c r="G731">
        <f>'Main - Statewide'!G734</f>
        <v>1.87708466396991E-2</v>
      </c>
      <c r="H731" s="66">
        <f>IFERROR(ROUND('Main - Statewide'!H734,2),"")</f>
        <v>3029.55</v>
      </c>
      <c r="I731">
        <f>'Main - Statewide'!I734</f>
        <v>0</v>
      </c>
      <c r="J731">
        <f>'Main - Statewide'!J734</f>
        <v>0</v>
      </c>
      <c r="K731">
        <f>'Main - Statewide'!K734</f>
        <v>1789.48</v>
      </c>
      <c r="L731">
        <f>'Main - Statewide'!L734</f>
        <v>0</v>
      </c>
      <c r="M731">
        <f>'Main - Statewide'!M734</f>
        <v>0</v>
      </c>
      <c r="N731">
        <f>'Main - Statewide'!N734</f>
        <v>0</v>
      </c>
      <c r="O731">
        <f>'Main - Statewide'!O734</f>
        <v>0</v>
      </c>
      <c r="P731">
        <f>'Main - Statewide'!P734</f>
        <v>0</v>
      </c>
      <c r="Q731">
        <f>'Main - Statewide'!Q734</f>
        <v>1789.48</v>
      </c>
      <c r="R731">
        <f>'Main - Statewide'!R734</f>
        <v>1240.0700000000002</v>
      </c>
    </row>
    <row r="732" spans="1:18" x14ac:dyDescent="0.25">
      <c r="A732" t="str">
        <f>'Main - Statewide'!A735</f>
        <v>88</v>
      </c>
      <c r="B732">
        <f>'Main - Statewide'!B735</f>
        <v>3</v>
      </c>
      <c r="C732" t="str">
        <f>'Main - Statewide'!C735</f>
        <v>0921</v>
      </c>
      <c r="D732" t="str">
        <f>'Main - Statewide'!D735</f>
        <v>LITTLE YORK CIVIL TOWN</v>
      </c>
      <c r="E732">
        <f>'Main - Statewide'!E735</f>
        <v>0</v>
      </c>
      <c r="F732">
        <f>'Main - Statewide'!F735</f>
        <v>189</v>
      </c>
      <c r="G732">
        <f>'Main - Statewide'!G735</f>
        <v>6.7064083457526085E-3</v>
      </c>
      <c r="H732" s="66">
        <f>IFERROR(ROUND('Main - Statewide'!H735,2),"")</f>
        <v>1082.3900000000001</v>
      </c>
      <c r="I732">
        <f>'Main - Statewide'!I735</f>
        <v>0</v>
      </c>
      <c r="J732">
        <f>'Main - Statewide'!J735</f>
        <v>0</v>
      </c>
      <c r="K732">
        <f>'Main - Statewide'!K735</f>
        <v>639.34</v>
      </c>
      <c r="L732">
        <f>'Main - Statewide'!L735</f>
        <v>0</v>
      </c>
      <c r="M732">
        <f>'Main - Statewide'!M735</f>
        <v>0</v>
      </c>
      <c r="N732">
        <f>'Main - Statewide'!N735</f>
        <v>0</v>
      </c>
      <c r="O732">
        <f>'Main - Statewide'!O735</f>
        <v>0</v>
      </c>
      <c r="P732">
        <f>'Main - Statewide'!P735</f>
        <v>0</v>
      </c>
      <c r="Q732">
        <f>'Main - Statewide'!Q735</f>
        <v>639.34</v>
      </c>
      <c r="R732">
        <f>'Main - Statewide'!R735</f>
        <v>443.05000000000007</v>
      </c>
    </row>
    <row r="733" spans="1:18" x14ac:dyDescent="0.25">
      <c r="A733" t="str">
        <f>'Main - Statewide'!A736</f>
        <v>88</v>
      </c>
      <c r="B733">
        <f>'Main - Statewide'!B736</f>
        <v>3</v>
      </c>
      <c r="C733" t="str">
        <f>'Main - Statewide'!C736</f>
        <v>0922</v>
      </c>
      <c r="D733" t="str">
        <f>'Main - Statewide'!D736</f>
        <v>LIVONIA CIVIL TOWN</v>
      </c>
      <c r="E733">
        <f>'Main - Statewide'!E736</f>
        <v>0</v>
      </c>
      <c r="F733">
        <f>'Main - Statewide'!F736</f>
        <v>99</v>
      </c>
      <c r="G733">
        <f>'Main - Statewide'!G736</f>
        <v>3.5128805620608899E-3</v>
      </c>
      <c r="H733" s="66">
        <f>IFERROR(ROUND('Main - Statewide'!H736,2),"")</f>
        <v>566.97</v>
      </c>
      <c r="I733">
        <f>'Main - Statewide'!I736</f>
        <v>0</v>
      </c>
      <c r="J733">
        <f>'Main - Statewide'!J736</f>
        <v>0</v>
      </c>
      <c r="K733">
        <f>'Main - Statewide'!K736</f>
        <v>334.89</v>
      </c>
      <c r="L733">
        <f>'Main - Statewide'!L736</f>
        <v>0</v>
      </c>
      <c r="M733">
        <f>'Main - Statewide'!M736</f>
        <v>0</v>
      </c>
      <c r="N733">
        <f>'Main - Statewide'!N736</f>
        <v>0</v>
      </c>
      <c r="O733">
        <f>'Main - Statewide'!O736</f>
        <v>0</v>
      </c>
      <c r="P733">
        <f>'Main - Statewide'!P736</f>
        <v>0</v>
      </c>
      <c r="Q733">
        <f>'Main - Statewide'!Q736</f>
        <v>334.89</v>
      </c>
      <c r="R733">
        <f>'Main - Statewide'!R736</f>
        <v>232.08000000000004</v>
      </c>
    </row>
    <row r="734" spans="1:18" x14ac:dyDescent="0.25">
      <c r="A734" t="str">
        <f>'Main - Statewide'!A737</f>
        <v>88</v>
      </c>
      <c r="B734">
        <f>'Main - Statewide'!B737</f>
        <v>3</v>
      </c>
      <c r="C734" t="str">
        <f>'Main - Statewide'!C737</f>
        <v>0923</v>
      </c>
      <c r="D734" t="str">
        <f>'Main - Statewide'!D737</f>
        <v>NEW PEKIN CIVIL TOWN</v>
      </c>
      <c r="E734">
        <f>'Main - Statewide'!E737</f>
        <v>0</v>
      </c>
      <c r="F734">
        <f>'Main - Statewide'!F737</f>
        <v>1323</v>
      </c>
      <c r="G734">
        <f>'Main - Statewide'!G737</f>
        <v>4.6944858420268257E-2</v>
      </c>
      <c r="H734" s="66">
        <f>IFERROR(ROUND('Main - Statewide'!H737,2),"")</f>
        <v>7576.73</v>
      </c>
      <c r="I734">
        <f>'Main - Statewide'!I737</f>
        <v>0</v>
      </c>
      <c r="J734">
        <f>'Main - Statewide'!J737</f>
        <v>0</v>
      </c>
      <c r="K734">
        <f>'Main - Statewide'!K737</f>
        <v>4475.3999999999996</v>
      </c>
      <c r="L734">
        <f>'Main - Statewide'!L737</f>
        <v>0</v>
      </c>
      <c r="M734">
        <f>'Main - Statewide'!M737</f>
        <v>0</v>
      </c>
      <c r="N734">
        <f>'Main - Statewide'!N737</f>
        <v>0</v>
      </c>
      <c r="O734">
        <f>'Main - Statewide'!O737</f>
        <v>0</v>
      </c>
      <c r="P734">
        <f>'Main - Statewide'!P737</f>
        <v>0</v>
      </c>
      <c r="Q734">
        <f>'Main - Statewide'!Q737</f>
        <v>4475.3999999999996</v>
      </c>
      <c r="R734">
        <f>'Main - Statewide'!R737</f>
        <v>3101.33</v>
      </c>
    </row>
    <row r="735" spans="1:18" x14ac:dyDescent="0.25">
      <c r="A735" t="str">
        <f>'Main - Statewide'!A738</f>
        <v>88</v>
      </c>
      <c r="B735">
        <f>'Main - Statewide'!B738</f>
        <v>3</v>
      </c>
      <c r="C735" t="str">
        <f>'Main - Statewide'!C738</f>
        <v>0920</v>
      </c>
      <c r="D735" t="str">
        <f>'Main - Statewide'!D738</f>
        <v>HARDINSBURG CIVIL TOWN</v>
      </c>
      <c r="E735">
        <f>'Main - Statewide'!E738</f>
        <v>0</v>
      </c>
      <c r="F735">
        <f>'Main - Statewide'!F738</f>
        <v>222</v>
      </c>
      <c r="G735">
        <f>'Main - Statewide'!G738</f>
        <v>7.8773685331062389E-3</v>
      </c>
      <c r="H735" s="66">
        <f>IFERROR(ROUND('Main - Statewide'!H738,2),"")</f>
        <v>1271.3800000000001</v>
      </c>
      <c r="I735" t="str">
        <f>'Main - Statewide'!I738</f>
        <v>NOTE 3</v>
      </c>
      <c r="J735">
        <f>'Main - Statewide'!J738</f>
        <v>0</v>
      </c>
      <c r="K735">
        <f>'Main - Statewide'!K738</f>
        <v>750.97</v>
      </c>
      <c r="L735">
        <f>'Main - Statewide'!L738</f>
        <v>0</v>
      </c>
      <c r="M735">
        <f>'Main - Statewide'!M738</f>
        <v>0</v>
      </c>
      <c r="N735">
        <f>'Main - Statewide'!N738</f>
        <v>0</v>
      </c>
      <c r="O735">
        <f>'Main - Statewide'!O738</f>
        <v>0</v>
      </c>
      <c r="P735">
        <f>'Main - Statewide'!P738</f>
        <v>0</v>
      </c>
      <c r="Q735">
        <f>'Main - Statewide'!Q738</f>
        <v>750.97</v>
      </c>
      <c r="R735">
        <f>'Main - Statewide'!R738</f>
        <v>520.41000000000008</v>
      </c>
    </row>
    <row r="736" spans="1:18" x14ac:dyDescent="0.25">
      <c r="A736" t="str">
        <f>'Main - Statewide'!A739</f>
        <v>88</v>
      </c>
      <c r="B736">
        <f>'Main - Statewide'!B739</f>
        <v>3</v>
      </c>
      <c r="C736" t="str">
        <f>'Main - Statewide'!C739</f>
        <v>0431</v>
      </c>
      <c r="D736" t="str">
        <f>'Main - Statewide'!D739</f>
        <v>SALEM CIVIL CITY</v>
      </c>
      <c r="E736">
        <f>'Main - Statewide'!E739</f>
        <v>0</v>
      </c>
      <c r="F736">
        <f>'Main - Statewide'!F739</f>
        <v>6371</v>
      </c>
      <c r="G736">
        <f>'Main - Statewide'!G739</f>
        <v>0.22606628344333263</v>
      </c>
      <c r="H736" s="66">
        <f>IFERROR(ROUND('Main - Statewide'!H739,2),"")</f>
        <v>36486.300000000003</v>
      </c>
      <c r="I736">
        <f>'Main - Statewide'!I739</f>
        <v>0</v>
      </c>
      <c r="J736">
        <f>'Main - Statewide'!J739</f>
        <v>0</v>
      </c>
      <c r="K736">
        <f>'Main - Statewide'!K739</f>
        <v>21551.62</v>
      </c>
      <c r="L736">
        <f>'Main - Statewide'!L739</f>
        <v>0</v>
      </c>
      <c r="M736">
        <f>'Main - Statewide'!M739</f>
        <v>0</v>
      </c>
      <c r="N736">
        <f>'Main - Statewide'!N739</f>
        <v>0</v>
      </c>
      <c r="O736">
        <f>'Main - Statewide'!O739</f>
        <v>0</v>
      </c>
      <c r="P736">
        <f>'Main - Statewide'!P739</f>
        <v>0</v>
      </c>
      <c r="Q736">
        <f>'Main - Statewide'!Q739</f>
        <v>21551.62</v>
      </c>
      <c r="R736">
        <f>'Main - Statewide'!R739</f>
        <v>14934.680000000004</v>
      </c>
    </row>
    <row r="737" spans="1:18" x14ac:dyDescent="0.25">
      <c r="A737" t="str">
        <f>'Main - Statewide'!A740</f>
        <v>88</v>
      </c>
      <c r="B737">
        <f>'Main - Statewide'!B740</f>
        <v>3</v>
      </c>
      <c r="C737" t="str">
        <f>'Main - Statewide'!C740</f>
        <v>0924</v>
      </c>
      <c r="D737" t="str">
        <f>'Main - Statewide'!D740</f>
        <v>SALTILLO CIVIL TOWN</v>
      </c>
      <c r="E737">
        <f>'Main - Statewide'!E740</f>
        <v>0</v>
      </c>
      <c r="F737">
        <f>'Main - Statewide'!F740</f>
        <v>94</v>
      </c>
      <c r="G737">
        <f>'Main - Statewide'!G740</f>
        <v>3.3354623518557945E-3</v>
      </c>
      <c r="H737" s="66">
        <f>IFERROR(ROUND('Main - Statewide'!H740,2),"")</f>
        <v>538.33000000000004</v>
      </c>
      <c r="I737">
        <f>'Main - Statewide'!I740</f>
        <v>0</v>
      </c>
      <c r="J737">
        <f>'Main - Statewide'!J740</f>
        <v>0</v>
      </c>
      <c r="K737">
        <f>'Main - Statewide'!K740</f>
        <v>317.98</v>
      </c>
      <c r="L737">
        <f>'Main - Statewide'!L740</f>
        <v>0</v>
      </c>
      <c r="M737">
        <f>'Main - Statewide'!M740</f>
        <v>0</v>
      </c>
      <c r="N737">
        <f>'Main - Statewide'!N740</f>
        <v>0</v>
      </c>
      <c r="O737">
        <f>'Main - Statewide'!O740</f>
        <v>0</v>
      </c>
      <c r="P737">
        <f>'Main - Statewide'!P740</f>
        <v>0</v>
      </c>
      <c r="Q737">
        <f>'Main - Statewide'!Q740</f>
        <v>317.98</v>
      </c>
      <c r="R737">
        <f>'Main - Statewide'!R740</f>
        <v>220.35000000000002</v>
      </c>
    </row>
    <row r="738" spans="1:18" x14ac:dyDescent="0.25">
      <c r="A738">
        <f>'Main - Statewide'!A741</f>
        <v>0</v>
      </c>
      <c r="B738">
        <f>'Main - Statewide'!B741</f>
        <v>0</v>
      </c>
      <c r="C738">
        <f>'Main - Statewide'!C741</f>
        <v>0</v>
      </c>
      <c r="D738" t="str">
        <f>'Main - Statewide'!D741</f>
        <v>COUNTY DISTRIBUTION AMOUNT</v>
      </c>
      <c r="E738">
        <f>'Main - Statewide'!E741</f>
        <v>0</v>
      </c>
      <c r="F738">
        <f>'Main - Statewide'!F741</f>
        <v>28182</v>
      </c>
      <c r="G738">
        <f>'Main - Statewide'!G741</f>
        <v>1</v>
      </c>
      <c r="H738" s="66">
        <f>IFERROR(ROUND('Main - Statewide'!H741,2),"")</f>
        <v>161396.47</v>
      </c>
      <c r="I738">
        <f>'Main - Statewide'!I741</f>
        <v>0</v>
      </c>
      <c r="J738">
        <f>'Main - Statewide'!J741</f>
        <v>0</v>
      </c>
      <c r="K738">
        <f>'Main - Statewide'!K741</f>
        <v>95333.21</v>
      </c>
      <c r="L738">
        <f>'Main - Statewide'!L741</f>
        <v>0</v>
      </c>
      <c r="M738">
        <f>'Main - Statewide'!M741</f>
        <v>0</v>
      </c>
      <c r="N738">
        <f>'Main - Statewide'!N741</f>
        <v>0</v>
      </c>
      <c r="O738">
        <f>'Main - Statewide'!O741</f>
        <v>0</v>
      </c>
      <c r="P738">
        <f>'Main - Statewide'!P741</f>
        <v>0</v>
      </c>
      <c r="Q738">
        <f>'Main - Statewide'!Q741</f>
        <v>95333.21</v>
      </c>
      <c r="R738">
        <f>'Main - Statewide'!R741</f>
        <v>66063.259999999995</v>
      </c>
    </row>
    <row r="739" spans="1:18" x14ac:dyDescent="0.25">
      <c r="A739" t="str">
        <f>'Main - Statewide'!A742</f>
        <v/>
      </c>
      <c r="B739">
        <f>'Main - Statewide'!B742</f>
        <v>0</v>
      </c>
      <c r="C739">
        <f>'Main - Statewide'!C742</f>
        <v>0</v>
      </c>
      <c r="D739" t="str">
        <f>'Main - Statewide'!D742</f>
        <v/>
      </c>
      <c r="E739">
        <f>'Main - Statewide'!E742</f>
        <v>0</v>
      </c>
      <c r="F739">
        <f>'Main - Statewide'!F742</f>
        <v>0</v>
      </c>
      <c r="G739">
        <f>'Main - Statewide'!G742</f>
        <v>0</v>
      </c>
      <c r="H739" s="66">
        <f>IFERROR(ROUND('Main - Statewide'!H742,2),"")</f>
        <v>0</v>
      </c>
      <c r="I739">
        <f>'Main - Statewide'!I742</f>
        <v>0</v>
      </c>
      <c r="J739">
        <f>'Main - Statewide'!J742</f>
        <v>0</v>
      </c>
      <c r="K739" t="str">
        <f>'Main - Statewide'!K742</f>
        <v/>
      </c>
      <c r="L739" t="str">
        <f>'Main - Statewide'!L742</f>
        <v/>
      </c>
      <c r="M739" t="str">
        <f>'Main - Statewide'!M742</f>
        <v/>
      </c>
      <c r="N739" t="str">
        <f>'Main - Statewide'!N742</f>
        <v/>
      </c>
      <c r="O739" t="str">
        <f>'Main - Statewide'!O742</f>
        <v/>
      </c>
      <c r="P739" t="str">
        <f>'Main - Statewide'!P742</f>
        <v/>
      </c>
      <c r="Q739" t="str">
        <f>'Main - Statewide'!Q742</f>
        <v/>
      </c>
      <c r="R739" t="str">
        <f>'Main - Statewide'!R742</f>
        <v/>
      </c>
    </row>
    <row r="740" spans="1:18" x14ac:dyDescent="0.25">
      <c r="A740" t="str">
        <f>'Main - Statewide'!A743</f>
        <v>89</v>
      </c>
      <c r="B740">
        <f>'Main - Statewide'!B743</f>
        <v>1</v>
      </c>
      <c r="C740" t="str">
        <f>'Main - Statewide'!C743</f>
        <v>0000</v>
      </c>
      <c r="D740" t="str">
        <f>'Main - Statewide'!D743</f>
        <v>WAYNE COUNTY</v>
      </c>
      <c r="E740">
        <f>'Main - Statewide'!E743</f>
        <v>0</v>
      </c>
      <c r="F740">
        <f>'Main - Statewide'!F743</f>
        <v>21382</v>
      </c>
      <c r="G740">
        <f>'Main - Statewide'!G743</f>
        <v>0.32127777861253437</v>
      </c>
      <c r="H740" s="66">
        <f>IFERROR(ROUND('Main - Statewide'!H743,2),"")</f>
        <v>122453.31</v>
      </c>
      <c r="I740">
        <f>'Main - Statewide'!I743</f>
        <v>0</v>
      </c>
      <c r="J740">
        <f>'Main - Statewide'!J743</f>
        <v>0</v>
      </c>
      <c r="K740">
        <f>'Main - Statewide'!K743</f>
        <v>72330.37</v>
      </c>
      <c r="L740">
        <f>'Main - Statewide'!L743</f>
        <v>0</v>
      </c>
      <c r="M740">
        <f>'Main - Statewide'!M743</f>
        <v>0</v>
      </c>
      <c r="N740">
        <f>'Main - Statewide'!N743</f>
        <v>0</v>
      </c>
      <c r="O740">
        <f>'Main - Statewide'!O743</f>
        <v>0</v>
      </c>
      <c r="P740">
        <f>'Main - Statewide'!P743</f>
        <v>0</v>
      </c>
      <c r="Q740">
        <f>'Main - Statewide'!Q743</f>
        <v>72330.37</v>
      </c>
      <c r="R740">
        <f>'Main - Statewide'!R743</f>
        <v>50122.94</v>
      </c>
    </row>
    <row r="741" spans="1:18" x14ac:dyDescent="0.25">
      <c r="A741" t="str">
        <f>'Main - Statewide'!A744</f>
        <v>89</v>
      </c>
      <c r="B741">
        <f>'Main - Statewide'!B744</f>
        <v>3</v>
      </c>
      <c r="C741" t="str">
        <f>'Main - Statewide'!C744</f>
        <v>0925</v>
      </c>
      <c r="D741" t="str">
        <f>'Main - Statewide'!D744</f>
        <v>BOSTON CIVIL TOWN</v>
      </c>
      <c r="E741">
        <f>'Main - Statewide'!E744</f>
        <v>0</v>
      </c>
      <c r="F741">
        <f>'Main - Statewide'!F744</f>
        <v>150</v>
      </c>
      <c r="G741">
        <f>'Main - Statewide'!G744</f>
        <v>2.2538428019773715E-3</v>
      </c>
      <c r="H741" s="66">
        <f>IFERROR(ROUND('Main - Statewide'!H744,2),"")</f>
        <v>859.04</v>
      </c>
      <c r="I741">
        <f>'Main - Statewide'!I744</f>
        <v>0</v>
      </c>
      <c r="J741">
        <f>'Main - Statewide'!J744</f>
        <v>0</v>
      </c>
      <c r="K741">
        <f>'Main - Statewide'!K744</f>
        <v>507.42</v>
      </c>
      <c r="L741">
        <f>'Main - Statewide'!L744</f>
        <v>0</v>
      </c>
      <c r="M741">
        <f>'Main - Statewide'!M744</f>
        <v>0</v>
      </c>
      <c r="N741">
        <f>'Main - Statewide'!N744</f>
        <v>0</v>
      </c>
      <c r="O741">
        <f>'Main - Statewide'!O744</f>
        <v>0</v>
      </c>
      <c r="P741">
        <f>'Main - Statewide'!P744</f>
        <v>0</v>
      </c>
      <c r="Q741">
        <f>'Main - Statewide'!Q744</f>
        <v>507.42</v>
      </c>
      <c r="R741">
        <f>'Main - Statewide'!R744</f>
        <v>351.61999999999995</v>
      </c>
    </row>
    <row r="742" spans="1:18" x14ac:dyDescent="0.25">
      <c r="A742" t="str">
        <f>'Main - Statewide'!A745</f>
        <v>89</v>
      </c>
      <c r="B742">
        <f>'Main - Statewide'!B745</f>
        <v>3</v>
      </c>
      <c r="C742" t="str">
        <f>'Main - Statewide'!C745</f>
        <v>0926</v>
      </c>
      <c r="D742" t="str">
        <f>'Main - Statewide'!D745</f>
        <v>CAMBRIDGE CITY CIVIL TOWN</v>
      </c>
      <c r="E742">
        <f>'Main - Statewide'!E745</f>
        <v>0</v>
      </c>
      <c r="F742">
        <f>'Main - Statewide'!F745</f>
        <v>1751</v>
      </c>
      <c r="G742">
        <f>'Main - Statewide'!G745</f>
        <v>2.630985830841585E-2</v>
      </c>
      <c r="H742" s="66">
        <f>IFERROR(ROUND('Main - Statewide'!H745,2),"")</f>
        <v>10027.86</v>
      </c>
      <c r="I742">
        <f>'Main - Statewide'!I745</f>
        <v>0</v>
      </c>
      <c r="J742">
        <f>'Main - Statewide'!J745</f>
        <v>0</v>
      </c>
      <c r="K742">
        <f>'Main - Statewide'!K745</f>
        <v>5923.23</v>
      </c>
      <c r="L742">
        <f>'Main - Statewide'!L745</f>
        <v>0</v>
      </c>
      <c r="M742">
        <f>'Main - Statewide'!M745</f>
        <v>0</v>
      </c>
      <c r="N742">
        <f>'Main - Statewide'!N745</f>
        <v>0</v>
      </c>
      <c r="O742">
        <f>'Main - Statewide'!O745</f>
        <v>0</v>
      </c>
      <c r="P742">
        <f>'Main - Statewide'!P745</f>
        <v>0</v>
      </c>
      <c r="Q742">
        <f>'Main - Statewide'!Q745</f>
        <v>5923.23</v>
      </c>
      <c r="R742">
        <f>'Main - Statewide'!R745</f>
        <v>4104.630000000001</v>
      </c>
    </row>
    <row r="743" spans="1:18" x14ac:dyDescent="0.25">
      <c r="A743" t="str">
        <f>'Main - Statewide'!A746</f>
        <v>89</v>
      </c>
      <c r="B743">
        <f>'Main - Statewide'!B746</f>
        <v>3</v>
      </c>
      <c r="C743" t="str">
        <f>'Main - Statewide'!C746</f>
        <v>0927</v>
      </c>
      <c r="D743" t="str">
        <f>'Main - Statewide'!D746</f>
        <v>CENTERVILLE CIVIL TOWN</v>
      </c>
      <c r="E743">
        <f>'Main - Statewide'!E746</f>
        <v>0</v>
      </c>
      <c r="F743">
        <f>'Main - Statewide'!F746</f>
        <v>2748</v>
      </c>
      <c r="G743">
        <f>'Main - Statewide'!G746</f>
        <v>4.1290400132225444E-2</v>
      </c>
      <c r="H743" s="66">
        <f>IFERROR(ROUND('Main - Statewide'!H746,2),"")</f>
        <v>15737.62</v>
      </c>
      <c r="I743">
        <f>'Main - Statewide'!I746</f>
        <v>0</v>
      </c>
      <c r="J743">
        <f>'Main - Statewide'!J746</f>
        <v>0</v>
      </c>
      <c r="K743">
        <f>'Main - Statewide'!K746</f>
        <v>9295.85</v>
      </c>
      <c r="L743">
        <f>'Main - Statewide'!L746</f>
        <v>0</v>
      </c>
      <c r="M743">
        <f>'Main - Statewide'!M746</f>
        <v>0</v>
      </c>
      <c r="N743">
        <f>'Main - Statewide'!N746</f>
        <v>0</v>
      </c>
      <c r="O743">
        <f>'Main - Statewide'!O746</f>
        <v>0</v>
      </c>
      <c r="P743">
        <f>'Main - Statewide'!P746</f>
        <v>0</v>
      </c>
      <c r="Q743">
        <f>'Main - Statewide'!Q746</f>
        <v>9295.85</v>
      </c>
      <c r="R743">
        <f>'Main - Statewide'!R746</f>
        <v>6441.77</v>
      </c>
    </row>
    <row r="744" spans="1:18" x14ac:dyDescent="0.25">
      <c r="A744" t="str">
        <f>'Main - Statewide'!A747</f>
        <v>89</v>
      </c>
      <c r="B744">
        <f>'Main - Statewide'!B747</f>
        <v>3</v>
      </c>
      <c r="C744" t="str">
        <f>'Main - Statewide'!C747</f>
        <v>0928</v>
      </c>
      <c r="D744" t="str">
        <f>'Main - Statewide'!D747</f>
        <v>DUBLIN CIVIL TOWN</v>
      </c>
      <c r="E744">
        <f>'Main - Statewide'!E747</f>
        <v>0</v>
      </c>
      <c r="F744">
        <f>'Main - Statewide'!F747</f>
        <v>679</v>
      </c>
      <c r="G744">
        <f>'Main - Statewide'!G747</f>
        <v>1.0202395083617567E-2</v>
      </c>
      <c r="H744" s="66">
        <f>IFERROR(ROUND('Main - Statewide'!H747,2),"")</f>
        <v>3888.59</v>
      </c>
      <c r="I744">
        <f>'Main - Statewide'!I747</f>
        <v>0</v>
      </c>
      <c r="J744">
        <f>'Main - Statewide'!J747</f>
        <v>0</v>
      </c>
      <c r="K744">
        <f>'Main - Statewide'!K747</f>
        <v>2296.9</v>
      </c>
      <c r="L744">
        <f>'Main - Statewide'!L747</f>
        <v>0</v>
      </c>
      <c r="M744">
        <f>'Main - Statewide'!M747</f>
        <v>0</v>
      </c>
      <c r="N744">
        <f>'Main - Statewide'!N747</f>
        <v>0</v>
      </c>
      <c r="O744">
        <f>'Main - Statewide'!O747</f>
        <v>0</v>
      </c>
      <c r="P744">
        <f>'Main - Statewide'!P747</f>
        <v>0</v>
      </c>
      <c r="Q744">
        <f>'Main - Statewide'!Q747</f>
        <v>2296.9</v>
      </c>
      <c r="R744">
        <f>'Main - Statewide'!R747</f>
        <v>1591.69</v>
      </c>
    </row>
    <row r="745" spans="1:18" x14ac:dyDescent="0.25">
      <c r="A745" t="str">
        <f>'Main - Statewide'!A748</f>
        <v>89</v>
      </c>
      <c r="B745">
        <f>'Main - Statewide'!B748</f>
        <v>3</v>
      </c>
      <c r="C745" t="str">
        <f>'Main - Statewide'!C748</f>
        <v>0929</v>
      </c>
      <c r="D745" t="str">
        <f>'Main - Statewide'!D748</f>
        <v>EAST GERMANTOWN CIVIL TOWN</v>
      </c>
      <c r="E745">
        <f>'Main - Statewide'!E748</f>
        <v>0</v>
      </c>
      <c r="F745">
        <f>'Main - Statewide'!F748</f>
        <v>261</v>
      </c>
      <c r="G745">
        <f>'Main - Statewide'!G748</f>
        <v>3.9216864754406259E-3</v>
      </c>
      <c r="H745" s="66">
        <f>IFERROR(ROUND('Main - Statewide'!H748,2),"")</f>
        <v>1494.73</v>
      </c>
      <c r="I745">
        <f>'Main - Statewide'!I748</f>
        <v>0</v>
      </c>
      <c r="J745">
        <f>'Main - Statewide'!J748</f>
        <v>0</v>
      </c>
      <c r="K745">
        <f>'Main - Statewide'!K748</f>
        <v>882.9</v>
      </c>
      <c r="L745">
        <f>'Main - Statewide'!L748</f>
        <v>0</v>
      </c>
      <c r="M745">
        <f>'Main - Statewide'!M748</f>
        <v>0</v>
      </c>
      <c r="N745">
        <f>'Main - Statewide'!N748</f>
        <v>0</v>
      </c>
      <c r="O745">
        <f>'Main - Statewide'!O748</f>
        <v>0</v>
      </c>
      <c r="P745">
        <f>'Main - Statewide'!P748</f>
        <v>0</v>
      </c>
      <c r="Q745">
        <f>'Main - Statewide'!Q748</f>
        <v>882.9</v>
      </c>
      <c r="R745">
        <f>'Main - Statewide'!R748</f>
        <v>611.83000000000004</v>
      </c>
    </row>
    <row r="746" spans="1:18" x14ac:dyDescent="0.25">
      <c r="A746" t="str">
        <f>'Main - Statewide'!A749</f>
        <v>89</v>
      </c>
      <c r="B746">
        <f>'Main - Statewide'!B749</f>
        <v>3</v>
      </c>
      <c r="C746" t="str">
        <f>'Main - Statewide'!C749</f>
        <v>0930</v>
      </c>
      <c r="D746" t="str">
        <f>'Main - Statewide'!D749</f>
        <v>ECONOMY CIVIL TOWN</v>
      </c>
      <c r="E746">
        <f>'Main - Statewide'!E749</f>
        <v>0</v>
      </c>
      <c r="F746">
        <f>'Main - Statewide'!F749</f>
        <v>145</v>
      </c>
      <c r="G746">
        <f>'Main - Statewide'!G749</f>
        <v>2.1787147085781259E-3</v>
      </c>
      <c r="H746" s="66">
        <f>IFERROR(ROUND('Main - Statewide'!H749,2),"")</f>
        <v>830.41</v>
      </c>
      <c r="I746">
        <f>'Main - Statewide'!I749</f>
        <v>0</v>
      </c>
      <c r="J746">
        <f>'Main - Statewide'!J749</f>
        <v>0</v>
      </c>
      <c r="K746">
        <f>'Main - Statewide'!K749</f>
        <v>490.5</v>
      </c>
      <c r="L746">
        <f>'Main - Statewide'!L749</f>
        <v>0</v>
      </c>
      <c r="M746">
        <f>'Main - Statewide'!M749</f>
        <v>0</v>
      </c>
      <c r="N746">
        <f>'Main - Statewide'!N749</f>
        <v>0</v>
      </c>
      <c r="O746">
        <f>'Main - Statewide'!O749</f>
        <v>0</v>
      </c>
      <c r="P746">
        <f>'Main - Statewide'!P749</f>
        <v>0</v>
      </c>
      <c r="Q746">
        <f>'Main - Statewide'!Q749</f>
        <v>490.5</v>
      </c>
      <c r="R746">
        <f>'Main - Statewide'!R749</f>
        <v>339.90999999999997</v>
      </c>
    </row>
    <row r="747" spans="1:18" x14ac:dyDescent="0.25">
      <c r="A747" t="str">
        <f>'Main - Statewide'!A750</f>
        <v>89</v>
      </c>
      <c r="B747">
        <f>'Main - Statewide'!B750</f>
        <v>3</v>
      </c>
      <c r="C747" t="str">
        <f>'Main - Statewide'!C750</f>
        <v>0931</v>
      </c>
      <c r="D747" t="str">
        <f>'Main - Statewide'!D750</f>
        <v>FOUNTAIN CITY CIVIL TOWN</v>
      </c>
      <c r="E747">
        <f>'Main - Statewide'!E750</f>
        <v>0</v>
      </c>
      <c r="F747">
        <f>'Main - Statewide'!F750</f>
        <v>714</v>
      </c>
      <c r="G747">
        <f>'Main - Statewide'!G750</f>
        <v>1.0728291737412288E-2</v>
      </c>
      <c r="H747" s="66">
        <f>IFERROR(ROUND('Main - Statewide'!H750,2),"")</f>
        <v>4089.03</v>
      </c>
      <c r="I747">
        <f>'Main - Statewide'!I750</f>
        <v>0</v>
      </c>
      <c r="J747">
        <f>'Main - Statewide'!J750</f>
        <v>0</v>
      </c>
      <c r="K747">
        <f>'Main - Statewide'!K750</f>
        <v>2415.3000000000002</v>
      </c>
      <c r="L747">
        <f>'Main - Statewide'!L750</f>
        <v>0</v>
      </c>
      <c r="M747">
        <f>'Main - Statewide'!M750</f>
        <v>0</v>
      </c>
      <c r="N747">
        <f>'Main - Statewide'!N750</f>
        <v>0</v>
      </c>
      <c r="O747">
        <f>'Main - Statewide'!O750</f>
        <v>0</v>
      </c>
      <c r="P747">
        <f>'Main - Statewide'!P750</f>
        <v>0</v>
      </c>
      <c r="Q747">
        <f>'Main - Statewide'!Q750</f>
        <v>2415.3000000000002</v>
      </c>
      <c r="R747">
        <f>'Main - Statewide'!R750</f>
        <v>1673.73</v>
      </c>
    </row>
    <row r="748" spans="1:18" x14ac:dyDescent="0.25">
      <c r="A748" t="str">
        <f>'Main - Statewide'!A751</f>
        <v>89</v>
      </c>
      <c r="B748">
        <f>'Main - Statewide'!B751</f>
        <v>3</v>
      </c>
      <c r="C748" t="str">
        <f>'Main - Statewide'!C751</f>
        <v>0932</v>
      </c>
      <c r="D748" t="str">
        <f>'Main - Statewide'!D751</f>
        <v>GREENS FORK CIVIL TOWN</v>
      </c>
      <c r="E748">
        <f>'Main - Statewide'!E751</f>
        <v>0</v>
      </c>
      <c r="F748">
        <f>'Main - Statewide'!F751</f>
        <v>335</v>
      </c>
      <c r="G748">
        <f>'Main - Statewide'!G751</f>
        <v>5.0335822577494633E-3</v>
      </c>
      <c r="H748" s="66">
        <f>IFERROR(ROUND('Main - Statewide'!H751,2),"")</f>
        <v>1918.52</v>
      </c>
      <c r="I748">
        <f>'Main - Statewide'!I751</f>
        <v>0</v>
      </c>
      <c r="J748">
        <f>'Main - Statewide'!J751</f>
        <v>0</v>
      </c>
      <c r="K748">
        <f>'Main - Statewide'!K751</f>
        <v>1133.23</v>
      </c>
      <c r="L748">
        <f>'Main - Statewide'!L751</f>
        <v>0</v>
      </c>
      <c r="M748">
        <f>'Main - Statewide'!M751</f>
        <v>0</v>
      </c>
      <c r="N748">
        <f>'Main - Statewide'!N751</f>
        <v>0</v>
      </c>
      <c r="O748">
        <f>'Main - Statewide'!O751</f>
        <v>0</v>
      </c>
      <c r="P748">
        <f>'Main - Statewide'!P751</f>
        <v>0</v>
      </c>
      <c r="Q748">
        <f>'Main - Statewide'!Q751</f>
        <v>1133.23</v>
      </c>
      <c r="R748">
        <f>'Main - Statewide'!R751</f>
        <v>785.29</v>
      </c>
    </row>
    <row r="749" spans="1:18" x14ac:dyDescent="0.25">
      <c r="A749" t="str">
        <f>'Main - Statewide'!A752</f>
        <v>89</v>
      </c>
      <c r="B749">
        <f>'Main - Statewide'!B752</f>
        <v>3</v>
      </c>
      <c r="C749" t="str">
        <f>'Main - Statewide'!C752</f>
        <v>0933</v>
      </c>
      <c r="D749" t="str">
        <f>'Main - Statewide'!D752</f>
        <v>HAGERSTOWN CIVIL TOWN</v>
      </c>
      <c r="E749">
        <f>'Main - Statewide'!E752</f>
        <v>0</v>
      </c>
      <c r="F749">
        <f>'Main - Statewide'!F752</f>
        <v>1681</v>
      </c>
      <c r="G749">
        <f>'Main - Statewide'!G752</f>
        <v>2.5258065000826408E-2</v>
      </c>
      <c r="H749" s="66">
        <f>IFERROR(ROUND('Main - Statewide'!H752,2),"")</f>
        <v>9626.98</v>
      </c>
      <c r="I749">
        <f>'Main - Statewide'!I752</f>
        <v>0</v>
      </c>
      <c r="J749">
        <f>'Main - Statewide'!J752</f>
        <v>0</v>
      </c>
      <c r="K749">
        <f>'Main - Statewide'!K752</f>
        <v>5686.44</v>
      </c>
      <c r="L749">
        <f>'Main - Statewide'!L752</f>
        <v>0</v>
      </c>
      <c r="M749">
        <f>'Main - Statewide'!M752</f>
        <v>0</v>
      </c>
      <c r="N749">
        <f>'Main - Statewide'!N752</f>
        <v>0</v>
      </c>
      <c r="O749">
        <f>'Main - Statewide'!O752</f>
        <v>0</v>
      </c>
      <c r="P749">
        <f>'Main - Statewide'!P752</f>
        <v>0</v>
      </c>
      <c r="Q749">
        <f>'Main - Statewide'!Q752</f>
        <v>5686.44</v>
      </c>
      <c r="R749">
        <f>'Main - Statewide'!R752</f>
        <v>3940.54</v>
      </c>
    </row>
    <row r="750" spans="1:18" x14ac:dyDescent="0.25">
      <c r="A750" t="str">
        <f>'Main - Statewide'!A753</f>
        <v>89</v>
      </c>
      <c r="B750">
        <f>'Main - Statewide'!B753</f>
        <v>3</v>
      </c>
      <c r="C750" t="str">
        <f>'Main - Statewide'!C753</f>
        <v>0934</v>
      </c>
      <c r="D750" t="str">
        <f>'Main - Statewide'!D753</f>
        <v>MILTON CIVIL TOWN</v>
      </c>
      <c r="E750">
        <f>'Main - Statewide'!E753</f>
        <v>0</v>
      </c>
      <c r="F750">
        <f>'Main - Statewide'!F753</f>
        <v>455</v>
      </c>
      <c r="G750">
        <f>'Main - Statewide'!G753</f>
        <v>6.8366564993313601E-3</v>
      </c>
      <c r="H750" s="66">
        <f>IFERROR(ROUND('Main - Statewide'!H753,2),"")</f>
        <v>2605.7600000000002</v>
      </c>
      <c r="I750">
        <f>'Main - Statewide'!I753</f>
        <v>0</v>
      </c>
      <c r="J750">
        <f>'Main - Statewide'!J753</f>
        <v>0</v>
      </c>
      <c r="K750">
        <f>'Main - Statewide'!K753</f>
        <v>1539.16</v>
      </c>
      <c r="L750">
        <f>'Main - Statewide'!L753</f>
        <v>0</v>
      </c>
      <c r="M750">
        <f>'Main - Statewide'!M753</f>
        <v>0</v>
      </c>
      <c r="N750">
        <f>'Main - Statewide'!N753</f>
        <v>0</v>
      </c>
      <c r="O750">
        <f>'Main - Statewide'!O753</f>
        <v>0</v>
      </c>
      <c r="P750">
        <f>'Main - Statewide'!P753</f>
        <v>0</v>
      </c>
      <c r="Q750">
        <f>'Main - Statewide'!Q753</f>
        <v>1539.16</v>
      </c>
      <c r="R750">
        <f>'Main - Statewide'!R753</f>
        <v>1066.6000000000001</v>
      </c>
    </row>
    <row r="751" spans="1:18" x14ac:dyDescent="0.25">
      <c r="A751" t="str">
        <f>'Main - Statewide'!A754</f>
        <v>89</v>
      </c>
      <c r="B751">
        <f>'Main - Statewide'!B754</f>
        <v>3</v>
      </c>
      <c r="C751" t="str">
        <f>'Main - Statewide'!C754</f>
        <v>0935</v>
      </c>
      <c r="D751" t="str">
        <f>'Main - Statewide'!D754</f>
        <v>MOUNT AUBURN CIVIL TOWN</v>
      </c>
      <c r="E751">
        <f>'Main - Statewide'!E754</f>
        <v>0</v>
      </c>
      <c r="F751">
        <f>'Main - Statewide'!F754</f>
        <v>129</v>
      </c>
      <c r="G751">
        <f>'Main - Statewide'!G754</f>
        <v>1.9383048097005393E-3</v>
      </c>
      <c r="H751" s="66">
        <f>IFERROR(ROUND('Main - Statewide'!H754,2),"")</f>
        <v>738.77</v>
      </c>
      <c r="I751">
        <f>'Main - Statewide'!I754</f>
        <v>0</v>
      </c>
      <c r="J751">
        <f>'Main - Statewide'!J754</f>
        <v>0</v>
      </c>
      <c r="K751">
        <f>'Main - Statewide'!K754</f>
        <v>436.38</v>
      </c>
      <c r="L751">
        <f>'Main - Statewide'!L754</f>
        <v>0</v>
      </c>
      <c r="M751">
        <f>'Main - Statewide'!M754</f>
        <v>0</v>
      </c>
      <c r="N751">
        <f>'Main - Statewide'!N754</f>
        <v>0</v>
      </c>
      <c r="O751">
        <f>'Main - Statewide'!O754</f>
        <v>0</v>
      </c>
      <c r="P751">
        <f>'Main - Statewide'!P754</f>
        <v>0</v>
      </c>
      <c r="Q751">
        <f>'Main - Statewide'!Q754</f>
        <v>436.38</v>
      </c>
      <c r="R751">
        <f>'Main - Statewide'!R754</f>
        <v>302.39</v>
      </c>
    </row>
    <row r="752" spans="1:18" x14ac:dyDescent="0.25">
      <c r="A752" t="str">
        <f>'Main - Statewide'!A755</f>
        <v>89</v>
      </c>
      <c r="B752">
        <f>'Main - Statewide'!B755</f>
        <v>3</v>
      </c>
      <c r="C752" t="str">
        <f>'Main - Statewide'!C755</f>
        <v>0111</v>
      </c>
      <c r="D752" t="str">
        <f>'Main - Statewide'!D755</f>
        <v>RICHMOND CIVIL CITY</v>
      </c>
      <c r="E752">
        <f>'Main - Statewide'!E755</f>
        <v>0</v>
      </c>
      <c r="F752">
        <f>'Main - Statewide'!F755</f>
        <v>35720</v>
      </c>
      <c r="G752">
        <f>'Main - Statewide'!G755</f>
        <v>0.53671509924421135</v>
      </c>
      <c r="H752" s="66">
        <f>IFERROR(ROUND('Main - Statewide'!H755,2),"")</f>
        <v>204566.1</v>
      </c>
      <c r="I752">
        <f>'Main - Statewide'!I755</f>
        <v>0</v>
      </c>
      <c r="J752">
        <f>'Main - Statewide'!J755</f>
        <v>0</v>
      </c>
      <c r="K752">
        <f>'Main - Statewide'!K755</f>
        <v>120832.52</v>
      </c>
      <c r="L752">
        <f>'Main - Statewide'!L755</f>
        <v>0</v>
      </c>
      <c r="M752">
        <f>'Main - Statewide'!M755</f>
        <v>0</v>
      </c>
      <c r="N752">
        <f>'Main - Statewide'!N755</f>
        <v>0</v>
      </c>
      <c r="O752">
        <f>'Main - Statewide'!O755</f>
        <v>0</v>
      </c>
      <c r="P752">
        <f>'Main - Statewide'!P755</f>
        <v>0</v>
      </c>
      <c r="Q752">
        <f>'Main - Statewide'!Q755</f>
        <v>120832.52</v>
      </c>
      <c r="R752">
        <f>'Main - Statewide'!R755</f>
        <v>83733.58</v>
      </c>
    </row>
    <row r="753" spans="1:18" x14ac:dyDescent="0.25">
      <c r="A753" t="str">
        <f>'Main - Statewide'!A756</f>
        <v>89</v>
      </c>
      <c r="B753">
        <f>'Main - Statewide'!B756</f>
        <v>3</v>
      </c>
      <c r="C753" t="str">
        <f>'Main - Statewide'!C756</f>
        <v>0936</v>
      </c>
      <c r="D753" t="str">
        <f>'Main - Statewide'!D756</f>
        <v>SPRING GROVE CIVIL TOWN</v>
      </c>
      <c r="E753">
        <f>'Main - Statewide'!E756</f>
        <v>0</v>
      </c>
      <c r="F753">
        <f>'Main - Statewide'!F756</f>
        <v>332</v>
      </c>
      <c r="G753">
        <f>'Main - Statewide'!G756</f>
        <v>4.9885054017099152E-3</v>
      </c>
      <c r="H753" s="66">
        <f>IFERROR(ROUND('Main - Statewide'!H756,2),"")</f>
        <v>1901.34</v>
      </c>
      <c r="I753">
        <f>'Main - Statewide'!I756</f>
        <v>0</v>
      </c>
      <c r="J753">
        <f>'Main - Statewide'!J756</f>
        <v>0</v>
      </c>
      <c r="K753">
        <f>'Main - Statewide'!K756</f>
        <v>1123.08</v>
      </c>
      <c r="L753">
        <f>'Main - Statewide'!L756</f>
        <v>0</v>
      </c>
      <c r="M753">
        <f>'Main - Statewide'!M756</f>
        <v>0</v>
      </c>
      <c r="N753">
        <f>'Main - Statewide'!N756</f>
        <v>0</v>
      </c>
      <c r="O753">
        <f>'Main - Statewide'!O756</f>
        <v>0</v>
      </c>
      <c r="P753">
        <f>'Main - Statewide'!P756</f>
        <v>0</v>
      </c>
      <c r="Q753">
        <f>'Main - Statewide'!Q756</f>
        <v>1123.08</v>
      </c>
      <c r="R753">
        <f>'Main - Statewide'!R756</f>
        <v>778.26</v>
      </c>
    </row>
    <row r="754" spans="1:18" x14ac:dyDescent="0.25">
      <c r="A754" t="str">
        <f>'Main - Statewide'!A757</f>
        <v>89</v>
      </c>
      <c r="B754">
        <f>'Main - Statewide'!B757</f>
        <v>3</v>
      </c>
      <c r="C754" t="str">
        <f>'Main - Statewide'!C757</f>
        <v>0937</v>
      </c>
      <c r="D754" t="str">
        <f>'Main - Statewide'!D757</f>
        <v>WHITEWATER CIVIL TOWN</v>
      </c>
      <c r="E754">
        <f>'Main - Statewide'!E757</f>
        <v>0</v>
      </c>
      <c r="F754">
        <f>'Main - Statewide'!F757</f>
        <v>71</v>
      </c>
      <c r="G754">
        <f>'Main - Statewide'!G757</f>
        <v>1.0668189262692891E-3</v>
      </c>
      <c r="H754" s="66">
        <f>IFERROR(ROUND('Main - Statewide'!H757,2),"")</f>
        <v>406.61</v>
      </c>
      <c r="I754">
        <f>'Main - Statewide'!I757</f>
        <v>0</v>
      </c>
      <c r="J754">
        <f>'Main - Statewide'!J757</f>
        <v>0</v>
      </c>
      <c r="K754">
        <f>'Main - Statewide'!K757</f>
        <v>240.18</v>
      </c>
      <c r="L754">
        <f>'Main - Statewide'!L757</f>
        <v>0</v>
      </c>
      <c r="M754">
        <f>'Main - Statewide'!M757</f>
        <v>0</v>
      </c>
      <c r="N754">
        <f>'Main - Statewide'!N757</f>
        <v>0</v>
      </c>
      <c r="O754">
        <f>'Main - Statewide'!O757</f>
        <v>0</v>
      </c>
      <c r="P754">
        <f>'Main - Statewide'!P757</f>
        <v>0</v>
      </c>
      <c r="Q754">
        <f>'Main - Statewide'!Q757</f>
        <v>240.18</v>
      </c>
      <c r="R754">
        <f>'Main - Statewide'!R757</f>
        <v>166.43</v>
      </c>
    </row>
    <row r="755" spans="1:18" x14ac:dyDescent="0.25">
      <c r="A755">
        <f>'Main - Statewide'!A758</f>
        <v>0</v>
      </c>
      <c r="B755">
        <f>'Main - Statewide'!B758</f>
        <v>0</v>
      </c>
      <c r="C755">
        <f>'Main - Statewide'!C758</f>
        <v>0</v>
      </c>
      <c r="D755" t="str">
        <f>'Main - Statewide'!D758</f>
        <v>COUNTY DISTRIBUTION AMOUNT</v>
      </c>
      <c r="E755">
        <f>'Main - Statewide'!E758</f>
        <v>0</v>
      </c>
      <c r="F755">
        <f>'Main - Statewide'!F758</f>
        <v>66553</v>
      </c>
      <c r="G755">
        <f>'Main - Statewide'!G758</f>
        <v>0.99999999999999989</v>
      </c>
      <c r="H755" s="66">
        <f>IFERROR(ROUND('Main - Statewide'!H758,2),"")</f>
        <v>381144.67</v>
      </c>
      <c r="I755">
        <f>'Main - Statewide'!I758</f>
        <v>0</v>
      </c>
      <c r="J755">
        <f>'Main - Statewide'!J758</f>
        <v>0</v>
      </c>
      <c r="K755">
        <f>'Main - Statewide'!K758</f>
        <v>225133.45</v>
      </c>
      <c r="L755">
        <f>'Main - Statewide'!L758</f>
        <v>0</v>
      </c>
      <c r="M755">
        <f>'Main - Statewide'!M758</f>
        <v>0</v>
      </c>
      <c r="N755">
        <f>'Main - Statewide'!N758</f>
        <v>0</v>
      </c>
      <c r="O755">
        <f>'Main - Statewide'!O758</f>
        <v>0</v>
      </c>
      <c r="P755">
        <f>'Main - Statewide'!P758</f>
        <v>0</v>
      </c>
      <c r="Q755">
        <f>'Main - Statewide'!Q758</f>
        <v>225133.45</v>
      </c>
      <c r="R755">
        <f>'Main - Statewide'!R758</f>
        <v>156011.21999999997</v>
      </c>
    </row>
    <row r="756" spans="1:18" x14ac:dyDescent="0.25">
      <c r="A756" t="str">
        <f>'Main - Statewide'!A759</f>
        <v/>
      </c>
      <c r="B756">
        <f>'Main - Statewide'!B759</f>
        <v>0</v>
      </c>
      <c r="C756">
        <f>'Main - Statewide'!C759</f>
        <v>0</v>
      </c>
      <c r="D756" t="str">
        <f>'Main - Statewide'!D759</f>
        <v/>
      </c>
      <c r="E756">
        <f>'Main - Statewide'!E759</f>
        <v>0</v>
      </c>
      <c r="F756">
        <f>'Main - Statewide'!F759</f>
        <v>0</v>
      </c>
      <c r="G756">
        <f>'Main - Statewide'!G759</f>
        <v>0</v>
      </c>
      <c r="H756" s="66">
        <f>IFERROR(ROUND('Main - Statewide'!H759,2),"")</f>
        <v>0</v>
      </c>
      <c r="I756">
        <f>'Main - Statewide'!I759</f>
        <v>0</v>
      </c>
      <c r="J756">
        <f>'Main - Statewide'!J759</f>
        <v>0</v>
      </c>
      <c r="K756" t="str">
        <f>'Main - Statewide'!K759</f>
        <v/>
      </c>
      <c r="L756" t="str">
        <f>'Main - Statewide'!L759</f>
        <v/>
      </c>
      <c r="M756" t="str">
        <f>'Main - Statewide'!M759</f>
        <v/>
      </c>
      <c r="N756" t="str">
        <f>'Main - Statewide'!N759</f>
        <v/>
      </c>
      <c r="O756" t="str">
        <f>'Main - Statewide'!O759</f>
        <v/>
      </c>
      <c r="P756" t="str">
        <f>'Main - Statewide'!P759</f>
        <v/>
      </c>
      <c r="Q756" t="str">
        <f>'Main - Statewide'!Q759</f>
        <v/>
      </c>
      <c r="R756" t="str">
        <f>'Main - Statewide'!R759</f>
        <v/>
      </c>
    </row>
    <row r="757" spans="1:18" x14ac:dyDescent="0.25">
      <c r="A757" t="str">
        <f>'Main - Statewide'!A760</f>
        <v>90</v>
      </c>
      <c r="B757">
        <f>'Main - Statewide'!B760</f>
        <v>1</v>
      </c>
      <c r="C757" t="str">
        <f>'Main - Statewide'!C760</f>
        <v>0000</v>
      </c>
      <c r="D757" t="str">
        <f>'Main - Statewide'!D760</f>
        <v>WELLS COUNTY</v>
      </c>
      <c r="E757">
        <f>'Main - Statewide'!E760</f>
        <v>0</v>
      </c>
      <c r="F757">
        <f>'Main - Statewide'!F760</f>
        <v>13125</v>
      </c>
      <c r="G757">
        <f>'Main - Statewide'!G760</f>
        <v>0.46575585521646556</v>
      </c>
      <c r="H757" s="66">
        <f>IFERROR(ROUND('Main - Statewide'!H760,2),"")</f>
        <v>75166.02</v>
      </c>
      <c r="I757">
        <f>'Main - Statewide'!I760</f>
        <v>0</v>
      </c>
      <c r="J757">
        <f>'Main - Statewide'!J760</f>
        <v>0</v>
      </c>
      <c r="K757">
        <f>'Main - Statewide'!K760</f>
        <v>44398.85</v>
      </c>
      <c r="L757">
        <f>'Main - Statewide'!L760</f>
        <v>0</v>
      </c>
      <c r="M757">
        <f>'Main - Statewide'!M760</f>
        <v>0</v>
      </c>
      <c r="N757">
        <f>'Main - Statewide'!N760</f>
        <v>0</v>
      </c>
      <c r="O757">
        <f>'Main - Statewide'!O760</f>
        <v>0</v>
      </c>
      <c r="P757">
        <f>'Main - Statewide'!P760</f>
        <v>0</v>
      </c>
      <c r="Q757">
        <f>'Main - Statewide'!Q760</f>
        <v>44398.85</v>
      </c>
      <c r="R757">
        <f>'Main - Statewide'!R760</f>
        <v>30767.170000000006</v>
      </c>
    </row>
    <row r="758" spans="1:18" x14ac:dyDescent="0.25">
      <c r="A758" t="str">
        <f>'Main - Statewide'!A761</f>
        <v>90</v>
      </c>
      <c r="B758">
        <f>'Main - Statewide'!B761</f>
        <v>3</v>
      </c>
      <c r="C758" t="str">
        <f>'Main - Statewide'!C761</f>
        <v>0408</v>
      </c>
      <c r="D758" t="str">
        <f>'Main - Statewide'!D761</f>
        <v>BLUFFTON CIVIL CITY</v>
      </c>
      <c r="E758">
        <f>'Main - Statewide'!E761</f>
        <v>0</v>
      </c>
      <c r="F758">
        <f>'Main - Statewide'!F761</f>
        <v>10308</v>
      </c>
      <c r="G758">
        <f>'Main - Statewide'!G761</f>
        <v>0.36579134137686303</v>
      </c>
      <c r="H758" s="66">
        <f>IFERROR(ROUND('Main - Statewide'!H761,2),"")</f>
        <v>59033.24</v>
      </c>
      <c r="I758">
        <f>'Main - Statewide'!I761</f>
        <v>0</v>
      </c>
      <c r="J758">
        <f>'Main - Statewide'!J761</f>
        <v>0</v>
      </c>
      <c r="K758">
        <f>'Main - Statewide'!K761</f>
        <v>34869.589999999997</v>
      </c>
      <c r="L758">
        <f>'Main - Statewide'!L761</f>
        <v>0</v>
      </c>
      <c r="M758">
        <f>'Main - Statewide'!M761</f>
        <v>0</v>
      </c>
      <c r="N758">
        <f>'Main - Statewide'!N761</f>
        <v>0</v>
      </c>
      <c r="O758">
        <f>'Main - Statewide'!O761</f>
        <v>0</v>
      </c>
      <c r="P758">
        <f>'Main - Statewide'!P761</f>
        <v>0</v>
      </c>
      <c r="Q758">
        <f>'Main - Statewide'!Q761</f>
        <v>34869.589999999997</v>
      </c>
      <c r="R758">
        <f>'Main - Statewide'!R761</f>
        <v>24163.65</v>
      </c>
    </row>
    <row r="759" spans="1:18" x14ac:dyDescent="0.25">
      <c r="A759" t="str">
        <f>'Main - Statewide'!A762</f>
        <v>90</v>
      </c>
      <c r="B759">
        <f>'Main - Statewide'!B762</f>
        <v>3</v>
      </c>
      <c r="C759" t="str">
        <f>'Main - Statewide'!C762</f>
        <v>0684</v>
      </c>
      <c r="D759" t="str">
        <f>'Main - Statewide'!D762</f>
        <v>MARKLE CIVIL TOWN</v>
      </c>
      <c r="E759" t="str">
        <f>'Main - Statewide'!E762</f>
        <v>Y</v>
      </c>
      <c r="F759">
        <f>'Main - Statewide'!F762</f>
        <v>499</v>
      </c>
      <c r="G759">
        <f>'Main - Statewide'!G762</f>
        <v>1.7707594038325052E-2</v>
      </c>
      <c r="H759" s="66">
        <f>IFERROR(ROUND('Main - Statewide'!H762,2),"")</f>
        <v>2857.74</v>
      </c>
      <c r="I759">
        <f>'Main - Statewide'!I762</f>
        <v>0</v>
      </c>
      <c r="J759">
        <f>'Main - Statewide'!J762</f>
        <v>0</v>
      </c>
      <c r="K759">
        <f>'Main - Statewide'!K762</f>
        <v>1688</v>
      </c>
      <c r="L759">
        <f>'Main - Statewide'!L762</f>
        <v>0</v>
      </c>
      <c r="M759">
        <f>'Main - Statewide'!M762</f>
        <v>0</v>
      </c>
      <c r="N759">
        <f>'Main - Statewide'!N762</f>
        <v>0</v>
      </c>
      <c r="O759">
        <f>'Main - Statewide'!O762</f>
        <v>0</v>
      </c>
      <c r="P759">
        <f>'Main - Statewide'!P762</f>
        <v>0</v>
      </c>
      <c r="Q759">
        <f>'Main - Statewide'!Q762</f>
        <v>1688</v>
      </c>
      <c r="R759">
        <f>'Main - Statewide'!R762</f>
        <v>1169.7399999999998</v>
      </c>
    </row>
    <row r="760" spans="1:18" x14ac:dyDescent="0.25">
      <c r="A760" t="str">
        <f>'Main - Statewide'!A763</f>
        <v>90</v>
      </c>
      <c r="B760">
        <f>'Main - Statewide'!B763</f>
        <v>3</v>
      </c>
      <c r="C760" t="str">
        <f>'Main - Statewide'!C763</f>
        <v>0938</v>
      </c>
      <c r="D760" t="str">
        <f>'Main - Statewide'!D763</f>
        <v>OSSIAN CIVIL TOWN</v>
      </c>
      <c r="E760">
        <f>'Main - Statewide'!E763</f>
        <v>0</v>
      </c>
      <c r="F760">
        <f>'Main - Statewide'!F763</f>
        <v>3266</v>
      </c>
      <c r="G760">
        <f>'Main - Statewide'!G763</f>
        <v>0.11589779985805536</v>
      </c>
      <c r="H760" s="66">
        <f>IFERROR(ROUND('Main - Statewide'!H763,2),"")</f>
        <v>18704.169999999998</v>
      </c>
      <c r="I760">
        <f>'Main - Statewide'!I763</f>
        <v>0</v>
      </c>
      <c r="J760">
        <f>'Main - Statewide'!J763</f>
        <v>0</v>
      </c>
      <c r="K760">
        <f>'Main - Statewide'!K763</f>
        <v>11048.12</v>
      </c>
      <c r="L760">
        <f>'Main - Statewide'!L763</f>
        <v>0</v>
      </c>
      <c r="M760">
        <f>'Main - Statewide'!M763</f>
        <v>0</v>
      </c>
      <c r="N760">
        <f>'Main - Statewide'!N763</f>
        <v>0</v>
      </c>
      <c r="O760">
        <f>'Main - Statewide'!O763</f>
        <v>0</v>
      </c>
      <c r="P760">
        <f>'Main - Statewide'!P763</f>
        <v>0</v>
      </c>
      <c r="Q760">
        <f>'Main - Statewide'!Q763</f>
        <v>11048.12</v>
      </c>
      <c r="R760">
        <f>'Main - Statewide'!R763</f>
        <v>7656.0499999999975</v>
      </c>
    </row>
    <row r="761" spans="1:18" x14ac:dyDescent="0.25">
      <c r="A761" t="str">
        <f>'Main - Statewide'!A764</f>
        <v>90</v>
      </c>
      <c r="B761">
        <f>'Main - Statewide'!B764</f>
        <v>3</v>
      </c>
      <c r="C761" t="str">
        <f>'Main - Statewide'!C764</f>
        <v>0939</v>
      </c>
      <c r="D761" t="str">
        <f>'Main - Statewide'!D764</f>
        <v>PONETO CIVIL TOWN</v>
      </c>
      <c r="E761">
        <f>'Main - Statewide'!E764</f>
        <v>0</v>
      </c>
      <c r="F761">
        <f>'Main - Statewide'!F764</f>
        <v>173</v>
      </c>
      <c r="G761">
        <f>'Main - Statewide'!G764</f>
        <v>6.1391057487579842E-3</v>
      </c>
      <c r="H761" s="66">
        <f>IFERROR(ROUND('Main - Statewide'!H764,2),"")</f>
        <v>990.76</v>
      </c>
      <c r="I761">
        <f>'Main - Statewide'!I764</f>
        <v>0</v>
      </c>
      <c r="J761">
        <f>'Main - Statewide'!J764</f>
        <v>0</v>
      </c>
      <c r="K761">
        <f>'Main - Statewide'!K764</f>
        <v>585.22</v>
      </c>
      <c r="L761">
        <f>'Main - Statewide'!L764</f>
        <v>0</v>
      </c>
      <c r="M761">
        <f>'Main - Statewide'!M764</f>
        <v>0</v>
      </c>
      <c r="N761">
        <f>'Main - Statewide'!N764</f>
        <v>0</v>
      </c>
      <c r="O761">
        <f>'Main - Statewide'!O764</f>
        <v>0</v>
      </c>
      <c r="P761">
        <f>'Main - Statewide'!P764</f>
        <v>0</v>
      </c>
      <c r="Q761">
        <f>'Main - Statewide'!Q764</f>
        <v>585.22</v>
      </c>
      <c r="R761">
        <f>'Main - Statewide'!R764</f>
        <v>405.53999999999996</v>
      </c>
    </row>
    <row r="762" spans="1:18" x14ac:dyDescent="0.25">
      <c r="A762" t="str">
        <f>'Main - Statewide'!A765</f>
        <v>90</v>
      </c>
      <c r="B762">
        <f>'Main - Statewide'!B765</f>
        <v>3</v>
      </c>
      <c r="C762" t="str">
        <f>'Main - Statewide'!C765</f>
        <v>0940</v>
      </c>
      <c r="D762" t="str">
        <f>'Main - Statewide'!D765</f>
        <v>UNIONDALE CIVIL TOWN</v>
      </c>
      <c r="E762">
        <f>'Main - Statewide'!E765</f>
        <v>0</v>
      </c>
      <c r="F762">
        <f>'Main - Statewide'!F765</f>
        <v>271</v>
      </c>
      <c r="G762">
        <f>'Main - Statewide'!G765</f>
        <v>9.616749467707594E-3</v>
      </c>
      <c r="H762" s="66">
        <f>IFERROR(ROUND('Main - Statewide'!H765,2),"")</f>
        <v>1552</v>
      </c>
      <c r="I762">
        <f>'Main - Statewide'!I765</f>
        <v>0</v>
      </c>
      <c r="J762">
        <f>'Main - Statewide'!J765</f>
        <v>0</v>
      </c>
      <c r="K762">
        <f>'Main - Statewide'!K765</f>
        <v>916.73</v>
      </c>
      <c r="L762">
        <f>'Main - Statewide'!L765</f>
        <v>0</v>
      </c>
      <c r="M762">
        <f>'Main - Statewide'!M765</f>
        <v>0</v>
      </c>
      <c r="N762">
        <f>'Main - Statewide'!N765</f>
        <v>0</v>
      </c>
      <c r="O762">
        <f>'Main - Statewide'!O765</f>
        <v>0</v>
      </c>
      <c r="P762">
        <f>'Main - Statewide'!P765</f>
        <v>0</v>
      </c>
      <c r="Q762">
        <f>'Main - Statewide'!Q765</f>
        <v>916.73</v>
      </c>
      <c r="R762">
        <f>'Main - Statewide'!R765</f>
        <v>635.27</v>
      </c>
    </row>
    <row r="763" spans="1:18" x14ac:dyDescent="0.25">
      <c r="A763" t="str">
        <f>'Main - Statewide'!A766</f>
        <v>90</v>
      </c>
      <c r="B763">
        <f>'Main - Statewide'!B766</f>
        <v>3</v>
      </c>
      <c r="C763" t="str">
        <f>'Main - Statewide'!C766</f>
        <v>0941</v>
      </c>
      <c r="D763" t="str">
        <f>'Main - Statewide'!D766</f>
        <v>VERA CRUZ CIVIL TOWN</v>
      </c>
      <c r="E763">
        <f>'Main - Statewide'!E766</f>
        <v>0</v>
      </c>
      <c r="F763">
        <f>'Main - Statewide'!F766</f>
        <v>72</v>
      </c>
      <c r="G763">
        <f>'Main - Statewide'!G766</f>
        <v>2.5550035486160399E-3</v>
      </c>
      <c r="H763" s="66">
        <f>IFERROR(ROUND('Main - Statewide'!H766,2),"")</f>
        <v>412.34</v>
      </c>
      <c r="I763">
        <f>'Main - Statewide'!I766</f>
        <v>0</v>
      </c>
      <c r="J763">
        <f>'Main - Statewide'!J766</f>
        <v>0</v>
      </c>
      <c r="K763">
        <f>'Main - Statewide'!K766</f>
        <v>243.56</v>
      </c>
      <c r="L763">
        <f>'Main - Statewide'!L766</f>
        <v>0</v>
      </c>
      <c r="M763">
        <f>'Main - Statewide'!M766</f>
        <v>0</v>
      </c>
      <c r="N763">
        <f>'Main - Statewide'!N766</f>
        <v>0</v>
      </c>
      <c r="O763">
        <f>'Main - Statewide'!O766</f>
        <v>0</v>
      </c>
      <c r="P763">
        <f>'Main - Statewide'!P766</f>
        <v>0</v>
      </c>
      <c r="Q763">
        <f>'Main - Statewide'!Q766</f>
        <v>243.56</v>
      </c>
      <c r="R763">
        <f>'Main - Statewide'!R766</f>
        <v>168.77999999999997</v>
      </c>
    </row>
    <row r="764" spans="1:18" x14ac:dyDescent="0.25">
      <c r="A764" t="str">
        <f>'Main - Statewide'!A767</f>
        <v>90</v>
      </c>
      <c r="B764">
        <f>'Main - Statewide'!B767</f>
        <v>3</v>
      </c>
      <c r="C764" t="str">
        <f>'Main - Statewide'!C767</f>
        <v>0476</v>
      </c>
      <c r="D764" t="str">
        <f>'Main - Statewide'!D767</f>
        <v>ZANESVILLE CIVIL TOWN</v>
      </c>
      <c r="E764" t="str">
        <f>'Main - Statewide'!E767</f>
        <v>Y</v>
      </c>
      <c r="F764">
        <f>'Main - Statewide'!F767</f>
        <v>466</v>
      </c>
      <c r="G764">
        <f>'Main - Statewide'!G767</f>
        <v>1.6536550745209367E-2</v>
      </c>
      <c r="H764" s="66">
        <f>IFERROR(ROUND('Main - Statewide'!H767,2),"")</f>
        <v>2668.75</v>
      </c>
      <c r="I764">
        <f>'Main - Statewide'!I767</f>
        <v>0</v>
      </c>
      <c r="J764">
        <f>'Main - Statewide'!J767</f>
        <v>0</v>
      </c>
      <c r="K764">
        <f>'Main - Statewide'!K767</f>
        <v>1576.37</v>
      </c>
      <c r="L764">
        <f>'Main - Statewide'!L767</f>
        <v>0</v>
      </c>
      <c r="M764">
        <f>'Main - Statewide'!M767</f>
        <v>0</v>
      </c>
      <c r="N764">
        <f>'Main - Statewide'!N767</f>
        <v>0</v>
      </c>
      <c r="O764">
        <f>'Main - Statewide'!O767</f>
        <v>0</v>
      </c>
      <c r="P764">
        <f>'Main - Statewide'!P767</f>
        <v>0</v>
      </c>
      <c r="Q764">
        <f>'Main - Statewide'!Q767</f>
        <v>1576.37</v>
      </c>
      <c r="R764">
        <f>'Main - Statewide'!R767</f>
        <v>1092.3800000000001</v>
      </c>
    </row>
    <row r="765" spans="1:18" x14ac:dyDescent="0.25">
      <c r="A765">
        <f>'Main - Statewide'!A768</f>
        <v>0</v>
      </c>
      <c r="B765">
        <f>'Main - Statewide'!B768</f>
        <v>0</v>
      </c>
      <c r="C765">
        <f>'Main - Statewide'!C768</f>
        <v>0</v>
      </c>
      <c r="D765" t="str">
        <f>'Main - Statewide'!D768</f>
        <v>COUNTY DISTRIBUTION AMOUNT</v>
      </c>
      <c r="E765">
        <f>'Main - Statewide'!E768</f>
        <v>0</v>
      </c>
      <c r="F765">
        <f>'Main - Statewide'!F768</f>
        <v>28180</v>
      </c>
      <c r="G765">
        <f>'Main - Statewide'!G768</f>
        <v>0.99999999999999989</v>
      </c>
      <c r="H765" s="66">
        <f>IFERROR(ROUND('Main - Statewide'!H768,2),"")</f>
        <v>161385.01999999999</v>
      </c>
      <c r="I765">
        <f>'Main - Statewide'!I768</f>
        <v>0</v>
      </c>
      <c r="J765">
        <f>'Main - Statewide'!J768</f>
        <v>0</v>
      </c>
      <c r="K765">
        <f>'Main - Statewide'!K768</f>
        <v>95326.44</v>
      </c>
      <c r="L765">
        <f>'Main - Statewide'!L768</f>
        <v>0</v>
      </c>
      <c r="M765">
        <f>'Main - Statewide'!M768</f>
        <v>0</v>
      </c>
      <c r="N765">
        <f>'Main - Statewide'!N768</f>
        <v>0</v>
      </c>
      <c r="O765">
        <f>'Main - Statewide'!O768</f>
        <v>0</v>
      </c>
      <c r="P765">
        <f>'Main - Statewide'!P768</f>
        <v>0</v>
      </c>
      <c r="Q765">
        <f>'Main - Statewide'!Q768</f>
        <v>95326.44</v>
      </c>
      <c r="R765">
        <f>'Main - Statewide'!R768</f>
        <v>66058.579999999987</v>
      </c>
    </row>
    <row r="766" spans="1:18" x14ac:dyDescent="0.25">
      <c r="A766" t="str">
        <f>'Main - Statewide'!A769</f>
        <v/>
      </c>
      <c r="B766">
        <f>'Main - Statewide'!B769</f>
        <v>0</v>
      </c>
      <c r="C766">
        <f>'Main - Statewide'!C769</f>
        <v>0</v>
      </c>
      <c r="D766" t="str">
        <f>'Main - Statewide'!D769</f>
        <v/>
      </c>
      <c r="E766">
        <f>'Main - Statewide'!E769</f>
        <v>0</v>
      </c>
      <c r="F766">
        <f>'Main - Statewide'!F769</f>
        <v>0</v>
      </c>
      <c r="G766">
        <f>'Main - Statewide'!G769</f>
        <v>0</v>
      </c>
      <c r="H766" s="66">
        <f>IFERROR(ROUND('Main - Statewide'!H769,2),"")</f>
        <v>0</v>
      </c>
      <c r="I766">
        <f>'Main - Statewide'!I769</f>
        <v>0</v>
      </c>
      <c r="J766">
        <f>'Main - Statewide'!J769</f>
        <v>0</v>
      </c>
      <c r="K766" t="str">
        <f>'Main - Statewide'!K769</f>
        <v/>
      </c>
      <c r="L766" t="str">
        <f>'Main - Statewide'!L769</f>
        <v/>
      </c>
      <c r="M766" t="str">
        <f>'Main - Statewide'!M769</f>
        <v/>
      </c>
      <c r="N766" t="str">
        <f>'Main - Statewide'!N769</f>
        <v/>
      </c>
      <c r="O766" t="str">
        <f>'Main - Statewide'!O769</f>
        <v/>
      </c>
      <c r="P766" t="str">
        <f>'Main - Statewide'!P769</f>
        <v/>
      </c>
      <c r="Q766" t="str">
        <f>'Main - Statewide'!Q769</f>
        <v/>
      </c>
      <c r="R766" t="str">
        <f>'Main - Statewide'!R769</f>
        <v/>
      </c>
    </row>
    <row r="767" spans="1:18" x14ac:dyDescent="0.25">
      <c r="A767" t="str">
        <f>'Main - Statewide'!A770</f>
        <v>91</v>
      </c>
      <c r="B767">
        <f>'Main - Statewide'!B770</f>
        <v>1</v>
      </c>
      <c r="C767" t="str">
        <f>'Main - Statewide'!C770</f>
        <v>0000</v>
      </c>
      <c r="D767" t="str">
        <f>'Main - Statewide'!D770</f>
        <v>WHITE COUNTY</v>
      </c>
      <c r="E767">
        <f>'Main - Statewide'!E770</f>
        <v>0</v>
      </c>
      <c r="F767">
        <f>'Main - Statewide'!F770</f>
        <v>13236</v>
      </c>
      <c r="G767">
        <f>'Main - Statewide'!G770</f>
        <v>0.53613091380427735</v>
      </c>
      <c r="H767" s="66">
        <f>IFERROR(ROUND('Main - Statewide'!H770,2),"")</f>
        <v>75801.710000000006</v>
      </c>
      <c r="I767">
        <f>'Main - Statewide'!I770</f>
        <v>0</v>
      </c>
      <c r="J767">
        <f>'Main - Statewide'!J770</f>
        <v>0</v>
      </c>
      <c r="K767">
        <f>'Main - Statewide'!K770</f>
        <v>44774.34</v>
      </c>
      <c r="L767">
        <f>'Main - Statewide'!L770</f>
        <v>0</v>
      </c>
      <c r="M767">
        <f>'Main - Statewide'!M770</f>
        <v>0</v>
      </c>
      <c r="N767">
        <f>'Main - Statewide'!N770</f>
        <v>0</v>
      </c>
      <c r="O767">
        <f>'Main - Statewide'!O770</f>
        <v>0</v>
      </c>
      <c r="P767">
        <f>'Main - Statewide'!P770</f>
        <v>0</v>
      </c>
      <c r="Q767">
        <f>'Main - Statewide'!Q770</f>
        <v>44774.34</v>
      </c>
      <c r="R767">
        <f>'Main - Statewide'!R770</f>
        <v>31027.37000000001</v>
      </c>
    </row>
    <row r="768" spans="1:18" x14ac:dyDescent="0.25">
      <c r="A768" t="str">
        <f>'Main - Statewide'!A771</f>
        <v>91</v>
      </c>
      <c r="B768">
        <f>'Main - Statewide'!B771</f>
        <v>3</v>
      </c>
      <c r="C768" t="str">
        <f>'Main - Statewide'!C771</f>
        <v>0942</v>
      </c>
      <c r="D768" t="str">
        <f>'Main - Statewide'!D771</f>
        <v>BROOKSTON CIVIL TOWN</v>
      </c>
      <c r="E768">
        <f>'Main - Statewide'!E771</f>
        <v>0</v>
      </c>
      <c r="F768">
        <f>'Main - Statewide'!F771</f>
        <v>1631</v>
      </c>
      <c r="G768">
        <f>'Main - Statewide'!G771</f>
        <v>6.6064484769928711E-2</v>
      </c>
      <c r="H768" s="66">
        <f>IFERROR(ROUND('Main - Statewide'!H771,2),"")</f>
        <v>9340.6299999999992</v>
      </c>
      <c r="I768">
        <f>'Main - Statewide'!I771</f>
        <v>0</v>
      </c>
      <c r="J768">
        <f>'Main - Statewide'!J771</f>
        <v>0</v>
      </c>
      <c r="K768">
        <f>'Main - Statewide'!K771</f>
        <v>5517.3</v>
      </c>
      <c r="L768">
        <f>'Main - Statewide'!L771</f>
        <v>0</v>
      </c>
      <c r="M768">
        <f>'Main - Statewide'!M771</f>
        <v>0</v>
      </c>
      <c r="N768">
        <f>'Main - Statewide'!N771</f>
        <v>0</v>
      </c>
      <c r="O768">
        <f>'Main - Statewide'!O771</f>
        <v>0</v>
      </c>
      <c r="P768">
        <f>'Main - Statewide'!P771</f>
        <v>0</v>
      </c>
      <c r="Q768">
        <f>'Main - Statewide'!Q771</f>
        <v>5517.3</v>
      </c>
      <c r="R768">
        <f>'Main - Statewide'!R771</f>
        <v>3823.329999999999</v>
      </c>
    </row>
    <row r="769" spans="1:18" x14ac:dyDescent="0.25">
      <c r="A769" t="str">
        <f>'Main - Statewide'!A772</f>
        <v>91</v>
      </c>
      <c r="B769">
        <f>'Main - Statewide'!B772</f>
        <v>3</v>
      </c>
      <c r="C769" t="str">
        <f>'Main - Statewide'!C772</f>
        <v>0943</v>
      </c>
      <c r="D769" t="str">
        <f>'Main - Statewide'!D772</f>
        <v>BURNETTSVILLE CIVIL TOWN</v>
      </c>
      <c r="E769">
        <f>'Main - Statewide'!E772</f>
        <v>0</v>
      </c>
      <c r="F769">
        <f>'Main - Statewide'!F772</f>
        <v>390</v>
      </c>
      <c r="G769">
        <f>'Main - Statewide'!G772</f>
        <v>1.5797148412184058E-2</v>
      </c>
      <c r="H769" s="66">
        <f>IFERROR(ROUND('Main - Statewide'!H772,2),"")</f>
        <v>2233.5</v>
      </c>
      <c r="I769">
        <f>'Main - Statewide'!I772</f>
        <v>0</v>
      </c>
      <c r="J769">
        <f>'Main - Statewide'!J772</f>
        <v>0</v>
      </c>
      <c r="K769">
        <f>'Main - Statewide'!K772</f>
        <v>1319.28</v>
      </c>
      <c r="L769">
        <f>'Main - Statewide'!L772</f>
        <v>0</v>
      </c>
      <c r="M769">
        <f>'Main - Statewide'!M772</f>
        <v>0</v>
      </c>
      <c r="N769">
        <f>'Main - Statewide'!N772</f>
        <v>0</v>
      </c>
      <c r="O769">
        <f>'Main - Statewide'!O772</f>
        <v>0</v>
      </c>
      <c r="P769">
        <f>'Main - Statewide'!P772</f>
        <v>0</v>
      </c>
      <c r="Q769">
        <f>'Main - Statewide'!Q772</f>
        <v>1319.28</v>
      </c>
      <c r="R769">
        <f>'Main - Statewide'!R772</f>
        <v>914.22</v>
      </c>
    </row>
    <row r="770" spans="1:18" x14ac:dyDescent="0.25">
      <c r="A770" t="str">
        <f>'Main - Statewide'!A773</f>
        <v>91</v>
      </c>
      <c r="B770">
        <f>'Main - Statewide'!B773</f>
        <v>3</v>
      </c>
      <c r="C770" t="str">
        <f>'Main - Statewide'!C773</f>
        <v>0944</v>
      </c>
      <c r="D770" t="str">
        <f>'Main - Statewide'!D773</f>
        <v>CHALMERS CIVIL TOWN</v>
      </c>
      <c r="E770">
        <f>'Main - Statewide'!E773</f>
        <v>0</v>
      </c>
      <c r="F770">
        <f>'Main - Statewide'!F773</f>
        <v>523</v>
      </c>
      <c r="G770">
        <f>'Main - Statewide'!G773</f>
        <v>2.1184381075826313E-2</v>
      </c>
      <c r="H770" s="66">
        <f>IFERROR(ROUND('Main - Statewide'!H773,2),"")</f>
        <v>2995.19</v>
      </c>
      <c r="I770">
        <f>'Main - Statewide'!I773</f>
        <v>0</v>
      </c>
      <c r="J770">
        <f>'Main - Statewide'!J773</f>
        <v>0</v>
      </c>
      <c r="K770">
        <f>'Main - Statewide'!K773</f>
        <v>1769.19</v>
      </c>
      <c r="L770">
        <f>'Main - Statewide'!L773</f>
        <v>0</v>
      </c>
      <c r="M770">
        <f>'Main - Statewide'!M773</f>
        <v>0</v>
      </c>
      <c r="N770">
        <f>'Main - Statewide'!N773</f>
        <v>0</v>
      </c>
      <c r="O770">
        <f>'Main - Statewide'!O773</f>
        <v>0</v>
      </c>
      <c r="P770">
        <f>'Main - Statewide'!P773</f>
        <v>0</v>
      </c>
      <c r="Q770">
        <f>'Main - Statewide'!Q773</f>
        <v>1769.19</v>
      </c>
      <c r="R770">
        <f>'Main - Statewide'!R773</f>
        <v>1226</v>
      </c>
    </row>
    <row r="771" spans="1:18" x14ac:dyDescent="0.25">
      <c r="A771" t="str">
        <f>'Main - Statewide'!A774</f>
        <v>91</v>
      </c>
      <c r="B771">
        <f>'Main - Statewide'!B774</f>
        <v>3</v>
      </c>
      <c r="C771" t="str">
        <f>'Main - Statewide'!C774</f>
        <v>0945</v>
      </c>
      <c r="D771" t="str">
        <f>'Main - Statewide'!D774</f>
        <v>MONON CIVIL TOWN</v>
      </c>
      <c r="E771">
        <f>'Main - Statewide'!E774</f>
        <v>0</v>
      </c>
      <c r="F771">
        <f>'Main - Statewide'!F774</f>
        <v>1919</v>
      </c>
      <c r="G771">
        <f>'Main - Statewide'!G774</f>
        <v>7.7730071289695404E-2</v>
      </c>
      <c r="H771" s="66">
        <f>IFERROR(ROUND('Main - Statewide'!H774,2),"")</f>
        <v>10989.99</v>
      </c>
      <c r="I771">
        <f>'Main - Statewide'!I774</f>
        <v>0</v>
      </c>
      <c r="J771">
        <f>'Main - Statewide'!J774</f>
        <v>0</v>
      </c>
      <c r="K771">
        <f>'Main - Statewide'!K774</f>
        <v>6491.53</v>
      </c>
      <c r="L771">
        <f>'Main - Statewide'!L774</f>
        <v>0</v>
      </c>
      <c r="M771">
        <f>'Main - Statewide'!M774</f>
        <v>0</v>
      </c>
      <c r="N771">
        <f>'Main - Statewide'!N774</f>
        <v>0</v>
      </c>
      <c r="O771">
        <f>'Main - Statewide'!O774</f>
        <v>0</v>
      </c>
      <c r="P771">
        <f>'Main - Statewide'!P774</f>
        <v>0</v>
      </c>
      <c r="Q771">
        <f>'Main - Statewide'!Q774</f>
        <v>6491.53</v>
      </c>
      <c r="R771">
        <f>'Main - Statewide'!R774</f>
        <v>4498.46</v>
      </c>
    </row>
    <row r="772" spans="1:18" x14ac:dyDescent="0.25">
      <c r="A772" t="str">
        <f>'Main - Statewide'!A775</f>
        <v>91</v>
      </c>
      <c r="B772">
        <f>'Main - Statewide'!B775</f>
        <v>3</v>
      </c>
      <c r="C772" t="str">
        <f>'Main - Statewide'!C775</f>
        <v>0433</v>
      </c>
      <c r="D772" t="str">
        <f>'Main - Statewide'!D775</f>
        <v>MONTICELLO CIVIL CITY</v>
      </c>
      <c r="E772">
        <f>'Main - Statewide'!E775</f>
        <v>0</v>
      </c>
      <c r="F772">
        <f>'Main - Statewide'!F775</f>
        <v>5508</v>
      </c>
      <c r="G772">
        <f>'Main - Statewide'!G775</f>
        <v>0.2231043421905379</v>
      </c>
      <c r="H772" s="66">
        <f>IFERROR(ROUND('Main - Statewide'!H775,2),"")</f>
        <v>31543.96</v>
      </c>
      <c r="I772">
        <f>'Main - Statewide'!I775</f>
        <v>0</v>
      </c>
      <c r="J772">
        <f>'Main - Statewide'!J775</f>
        <v>0</v>
      </c>
      <c r="K772">
        <f>'Main - Statewide'!K775</f>
        <v>18632.29</v>
      </c>
      <c r="L772">
        <f>'Main - Statewide'!L775</f>
        <v>0</v>
      </c>
      <c r="M772">
        <f>'Main - Statewide'!M775</f>
        <v>0</v>
      </c>
      <c r="N772">
        <f>'Main - Statewide'!N775</f>
        <v>0</v>
      </c>
      <c r="O772">
        <f>'Main - Statewide'!O775</f>
        <v>0</v>
      </c>
      <c r="P772">
        <f>'Main - Statewide'!P775</f>
        <v>0</v>
      </c>
      <c r="Q772">
        <f>'Main - Statewide'!Q775</f>
        <v>18632.29</v>
      </c>
      <c r="R772">
        <f>'Main - Statewide'!R775</f>
        <v>12911.669999999998</v>
      </c>
    </row>
    <row r="773" spans="1:18" x14ac:dyDescent="0.25">
      <c r="A773" t="str">
        <f>'Main - Statewide'!A776</f>
        <v>91</v>
      </c>
      <c r="B773">
        <f>'Main - Statewide'!B776</f>
        <v>3</v>
      </c>
      <c r="C773" t="str">
        <f>'Main - Statewide'!C776</f>
        <v>0946</v>
      </c>
      <c r="D773" t="str">
        <f>'Main - Statewide'!D776</f>
        <v>REYNOLDS CIVIL TOWN</v>
      </c>
      <c r="E773">
        <f>'Main - Statewide'!E776</f>
        <v>0</v>
      </c>
      <c r="F773">
        <f>'Main - Statewide'!F776</f>
        <v>531</v>
      </c>
      <c r="G773">
        <f>'Main - Statewide'!G776</f>
        <v>2.1508425145819833E-2</v>
      </c>
      <c r="H773" s="66">
        <f>IFERROR(ROUND('Main - Statewide'!H776,2),"")</f>
        <v>3041</v>
      </c>
      <c r="I773">
        <f>'Main - Statewide'!I776</f>
        <v>0</v>
      </c>
      <c r="J773">
        <f>'Main - Statewide'!J776</f>
        <v>0</v>
      </c>
      <c r="K773">
        <f>'Main - Statewide'!K776</f>
        <v>1796.25</v>
      </c>
      <c r="L773">
        <f>'Main - Statewide'!L776</f>
        <v>0</v>
      </c>
      <c r="M773">
        <f>'Main - Statewide'!M776</f>
        <v>0</v>
      </c>
      <c r="N773">
        <f>'Main - Statewide'!N776</f>
        <v>0</v>
      </c>
      <c r="O773">
        <f>'Main - Statewide'!O776</f>
        <v>0</v>
      </c>
      <c r="P773">
        <f>'Main - Statewide'!P776</f>
        <v>0</v>
      </c>
      <c r="Q773">
        <f>'Main - Statewide'!Q776</f>
        <v>1796.25</v>
      </c>
      <c r="R773">
        <f>'Main - Statewide'!R776</f>
        <v>1244.75</v>
      </c>
    </row>
    <row r="774" spans="1:18" x14ac:dyDescent="0.25">
      <c r="A774" t="str">
        <f>'Main - Statewide'!A777</f>
        <v>91</v>
      </c>
      <c r="B774">
        <f>'Main - Statewide'!B777</f>
        <v>3</v>
      </c>
      <c r="C774" t="str">
        <f>'Main - Statewide'!C777</f>
        <v>0947</v>
      </c>
      <c r="D774" t="str">
        <f>'Main - Statewide'!D777</f>
        <v>WOLCOTT CIVIL TOWN</v>
      </c>
      <c r="E774">
        <f>'Main - Statewide'!E777</f>
        <v>0</v>
      </c>
      <c r="F774">
        <f>'Main - Statewide'!F777</f>
        <v>950</v>
      </c>
      <c r="G774">
        <f>'Main - Statewide'!G777</f>
        <v>3.8480233311730394E-2</v>
      </c>
      <c r="H774" s="66">
        <f>IFERROR(ROUND('Main - Statewide'!H777,2),"")</f>
        <v>5440.59</v>
      </c>
      <c r="I774">
        <f>'Main - Statewide'!I777</f>
        <v>0</v>
      </c>
      <c r="J774">
        <f>'Main - Statewide'!J777</f>
        <v>0</v>
      </c>
      <c r="K774">
        <f>'Main - Statewide'!K777</f>
        <v>3213.63</v>
      </c>
      <c r="L774">
        <f>'Main - Statewide'!L777</f>
        <v>0</v>
      </c>
      <c r="M774">
        <f>'Main - Statewide'!M777</f>
        <v>0</v>
      </c>
      <c r="N774">
        <f>'Main - Statewide'!N777</f>
        <v>0</v>
      </c>
      <c r="O774">
        <f>'Main - Statewide'!O777</f>
        <v>0</v>
      </c>
      <c r="P774">
        <f>'Main - Statewide'!P777</f>
        <v>0</v>
      </c>
      <c r="Q774">
        <f>'Main - Statewide'!Q777</f>
        <v>3213.63</v>
      </c>
      <c r="R774">
        <f>'Main - Statewide'!R777</f>
        <v>2226.96</v>
      </c>
    </row>
    <row r="775" spans="1:18" x14ac:dyDescent="0.25">
      <c r="A775">
        <f>'Main - Statewide'!A778</f>
        <v>0</v>
      </c>
      <c r="B775">
        <f>'Main - Statewide'!B778</f>
        <v>0</v>
      </c>
      <c r="C775">
        <f>'Main - Statewide'!C778</f>
        <v>0</v>
      </c>
      <c r="D775" t="str">
        <f>'Main - Statewide'!D778</f>
        <v>COUNTY DISTRIBUTION AMOUNT</v>
      </c>
      <c r="E775">
        <f>'Main - Statewide'!E778</f>
        <v>0</v>
      </c>
      <c r="F775">
        <f>'Main - Statewide'!F778</f>
        <v>24688</v>
      </c>
      <c r="G775">
        <f>'Main - Statewide'!G778</f>
        <v>1</v>
      </c>
      <c r="H775" s="66">
        <f>IFERROR(ROUND('Main - Statewide'!H778,2),"")</f>
        <v>141386.57</v>
      </c>
      <c r="I775">
        <f>'Main - Statewide'!I778</f>
        <v>0</v>
      </c>
      <c r="J775">
        <f>'Main - Statewide'!J778</f>
        <v>0</v>
      </c>
      <c r="K775">
        <f>'Main - Statewide'!K778</f>
        <v>83513.81</v>
      </c>
      <c r="L775">
        <f>'Main - Statewide'!L778</f>
        <v>0</v>
      </c>
      <c r="M775">
        <f>'Main - Statewide'!M778</f>
        <v>0</v>
      </c>
      <c r="N775">
        <f>'Main - Statewide'!N778</f>
        <v>0</v>
      </c>
      <c r="O775">
        <f>'Main - Statewide'!O778</f>
        <v>0</v>
      </c>
      <c r="P775">
        <f>'Main - Statewide'!P778</f>
        <v>0</v>
      </c>
      <c r="Q775">
        <f>'Main - Statewide'!Q778</f>
        <v>83513.81</v>
      </c>
      <c r="R775">
        <f>'Main - Statewide'!R778</f>
        <v>57872.760000000009</v>
      </c>
    </row>
    <row r="776" spans="1:18" x14ac:dyDescent="0.25">
      <c r="A776" t="str">
        <f>'Main - Statewide'!A779</f>
        <v/>
      </c>
      <c r="B776">
        <f>'Main - Statewide'!B779</f>
        <v>0</v>
      </c>
      <c r="C776">
        <f>'Main - Statewide'!C779</f>
        <v>0</v>
      </c>
      <c r="D776" t="str">
        <f>'Main - Statewide'!D779</f>
        <v/>
      </c>
      <c r="E776">
        <f>'Main - Statewide'!E779</f>
        <v>0</v>
      </c>
      <c r="F776">
        <f>'Main - Statewide'!F779</f>
        <v>0</v>
      </c>
      <c r="G776">
        <f>'Main - Statewide'!G779</f>
        <v>0</v>
      </c>
      <c r="H776" s="66">
        <f>IFERROR(ROUND('Main - Statewide'!H779,2),"")</f>
        <v>0</v>
      </c>
      <c r="I776">
        <f>'Main - Statewide'!I779</f>
        <v>0</v>
      </c>
      <c r="J776">
        <f>'Main - Statewide'!J779</f>
        <v>0</v>
      </c>
      <c r="K776" t="str">
        <f>'Main - Statewide'!K779</f>
        <v/>
      </c>
      <c r="L776" t="str">
        <f>'Main - Statewide'!L779</f>
        <v/>
      </c>
      <c r="M776" t="str">
        <f>'Main - Statewide'!M779</f>
        <v/>
      </c>
      <c r="N776" t="str">
        <f>'Main - Statewide'!N779</f>
        <v/>
      </c>
      <c r="O776" t="str">
        <f>'Main - Statewide'!O779</f>
        <v/>
      </c>
      <c r="P776" t="str">
        <f>'Main - Statewide'!P779</f>
        <v/>
      </c>
      <c r="Q776" t="str">
        <f>'Main - Statewide'!Q779</f>
        <v/>
      </c>
      <c r="R776" t="str">
        <f>'Main - Statewide'!R779</f>
        <v/>
      </c>
    </row>
    <row r="777" spans="1:18" x14ac:dyDescent="0.25">
      <c r="A777" t="str">
        <f>'Main - Statewide'!A780</f>
        <v>92</v>
      </c>
      <c r="B777">
        <f>'Main - Statewide'!B780</f>
        <v>1</v>
      </c>
      <c r="C777" t="str">
        <f>'Main - Statewide'!C780</f>
        <v>0000</v>
      </c>
      <c r="D777" t="str">
        <f>'Main - Statewide'!D780</f>
        <v>WHITLEY COUNTY</v>
      </c>
      <c r="E777">
        <f>'Main - Statewide'!E780</f>
        <v>0</v>
      </c>
      <c r="F777">
        <f>'Main - Statewide'!F780</f>
        <v>20338</v>
      </c>
      <c r="G777">
        <f>'Main - Statewide'!G780</f>
        <v>0.59483489807259216</v>
      </c>
      <c r="H777" s="66">
        <f>IFERROR(ROUND('Main - Statewide'!H780,2),"")</f>
        <v>116474.36</v>
      </c>
      <c r="I777">
        <f>'Main - Statewide'!I780</f>
        <v>0</v>
      </c>
      <c r="J777">
        <f>'Main - Statewide'!J780</f>
        <v>0</v>
      </c>
      <c r="K777">
        <f>'Main - Statewide'!K780</f>
        <v>68798.759999999995</v>
      </c>
      <c r="L777">
        <f>'Main - Statewide'!L780</f>
        <v>0</v>
      </c>
      <c r="M777">
        <f>'Main - Statewide'!M780</f>
        <v>0</v>
      </c>
      <c r="N777">
        <f>'Main - Statewide'!N780</f>
        <v>0</v>
      </c>
      <c r="O777">
        <f>'Main - Statewide'!O780</f>
        <v>0</v>
      </c>
      <c r="P777">
        <f>'Main - Statewide'!P780</f>
        <v>0</v>
      </c>
      <c r="Q777">
        <f>'Main - Statewide'!Q780</f>
        <v>68798.759999999995</v>
      </c>
      <c r="R777">
        <f>'Main - Statewide'!R780</f>
        <v>47675.600000000006</v>
      </c>
    </row>
    <row r="778" spans="1:18" x14ac:dyDescent="0.25">
      <c r="A778" t="str">
        <f>'Main - Statewide'!A781</f>
        <v>92</v>
      </c>
      <c r="B778">
        <f>'Main - Statewide'!B781</f>
        <v>3</v>
      </c>
      <c r="C778" t="str">
        <f>'Main - Statewide'!C781</f>
        <v>0948</v>
      </c>
      <c r="D778" t="str">
        <f>'Main - Statewide'!D781</f>
        <v>CHURUBUSCO CIVIL TOWN</v>
      </c>
      <c r="E778">
        <f>'Main - Statewide'!E781</f>
        <v>0</v>
      </c>
      <c r="F778">
        <f>'Main - Statewide'!F781</f>
        <v>1870</v>
      </c>
      <c r="G778">
        <f>'Main - Statewide'!G781</f>
        <v>5.4692755403468747E-2</v>
      </c>
      <c r="H778" s="66">
        <f>IFERROR(ROUND('Main - Statewide'!H781,2),"")</f>
        <v>10709.37</v>
      </c>
      <c r="I778">
        <f>'Main - Statewide'!I781</f>
        <v>0</v>
      </c>
      <c r="J778">
        <f>'Main - Statewide'!J781</f>
        <v>0</v>
      </c>
      <c r="K778">
        <f>'Main - Statewide'!K781</f>
        <v>6325.78</v>
      </c>
      <c r="L778">
        <f>'Main - Statewide'!L781</f>
        <v>0</v>
      </c>
      <c r="M778">
        <f>'Main - Statewide'!M781</f>
        <v>0</v>
      </c>
      <c r="N778">
        <f>'Main - Statewide'!N781</f>
        <v>0</v>
      </c>
      <c r="O778">
        <f>'Main - Statewide'!O781</f>
        <v>0</v>
      </c>
      <c r="P778">
        <f>'Main - Statewide'!P781</f>
        <v>0</v>
      </c>
      <c r="Q778">
        <f>'Main - Statewide'!Q781</f>
        <v>6325.78</v>
      </c>
      <c r="R778">
        <f>'Main - Statewide'!R781</f>
        <v>4383.5900000000011</v>
      </c>
    </row>
    <row r="779" spans="1:18" x14ac:dyDescent="0.25">
      <c r="A779" t="str">
        <f>'Main - Statewide'!A782</f>
        <v>92</v>
      </c>
      <c r="B779">
        <f>'Main - Statewide'!B782</f>
        <v>3</v>
      </c>
      <c r="C779" t="str">
        <f>'Main - Statewide'!C782</f>
        <v>0432</v>
      </c>
      <c r="D779" t="str">
        <f>'Main - Statewide'!D782</f>
        <v>COLUMBIA CITY CIVIL CITY</v>
      </c>
      <c r="E779">
        <f>'Main - Statewide'!E782</f>
        <v>0</v>
      </c>
      <c r="F779">
        <f>'Main - Statewide'!F782</f>
        <v>9892</v>
      </c>
      <c r="G779">
        <f>'Main - Statewide'!G782</f>
        <v>0.28931590184551492</v>
      </c>
      <c r="H779" s="66">
        <f>IFERROR(ROUND('Main - Statewide'!H782,2),"")</f>
        <v>56650.84</v>
      </c>
      <c r="I779">
        <f>'Main - Statewide'!I782</f>
        <v>0</v>
      </c>
      <c r="J779">
        <f>'Main - Statewide'!J782</f>
        <v>0</v>
      </c>
      <c r="K779">
        <f>'Main - Statewide'!K782</f>
        <v>33462.35</v>
      </c>
      <c r="L779">
        <f>'Main - Statewide'!L782</f>
        <v>0</v>
      </c>
      <c r="M779">
        <f>'Main - Statewide'!M782</f>
        <v>0</v>
      </c>
      <c r="N779">
        <f>'Main - Statewide'!N782</f>
        <v>0</v>
      </c>
      <c r="O779">
        <f>'Main - Statewide'!O782</f>
        <v>0</v>
      </c>
      <c r="P779">
        <f>'Main - Statewide'!P782</f>
        <v>0</v>
      </c>
      <c r="Q779">
        <f>'Main - Statewide'!Q782</f>
        <v>33462.35</v>
      </c>
      <c r="R779">
        <f>'Main - Statewide'!R782</f>
        <v>23188.489999999998</v>
      </c>
    </row>
    <row r="780" spans="1:18" x14ac:dyDescent="0.25">
      <c r="A780" t="str">
        <f>'Main - Statewide'!A783</f>
        <v>92</v>
      </c>
      <c r="B780">
        <f>'Main - Statewide'!B783</f>
        <v>3</v>
      </c>
      <c r="C780" t="str">
        <f>'Main - Statewide'!C783</f>
        <v>0949</v>
      </c>
      <c r="D780" t="str">
        <f>'Main - Statewide'!D783</f>
        <v>LARWILL CIVIL TOWN</v>
      </c>
      <c r="E780">
        <f>'Main - Statewide'!E783</f>
        <v>0</v>
      </c>
      <c r="F780">
        <f>'Main - Statewide'!F783</f>
        <v>273</v>
      </c>
      <c r="G780">
        <f>'Main - Statewide'!G783</f>
        <v>7.9845573396507847E-3</v>
      </c>
      <c r="H780" s="66">
        <f>IFERROR(ROUND('Main - Statewide'!H783,2),"")</f>
        <v>1563.45</v>
      </c>
      <c r="I780">
        <f>'Main - Statewide'!I783</f>
        <v>0</v>
      </c>
      <c r="J780">
        <f>'Main - Statewide'!J783</f>
        <v>0</v>
      </c>
      <c r="K780">
        <f>'Main - Statewide'!K783</f>
        <v>923.5</v>
      </c>
      <c r="L780">
        <f>'Main - Statewide'!L783</f>
        <v>0</v>
      </c>
      <c r="M780">
        <f>'Main - Statewide'!M783</f>
        <v>0</v>
      </c>
      <c r="N780">
        <f>'Main - Statewide'!N783</f>
        <v>0</v>
      </c>
      <c r="O780">
        <f>'Main - Statewide'!O783</f>
        <v>0</v>
      </c>
      <c r="P780">
        <f>'Main - Statewide'!P783</f>
        <v>0</v>
      </c>
      <c r="Q780">
        <f>'Main - Statewide'!Q783</f>
        <v>923.5</v>
      </c>
      <c r="R780">
        <f>'Main - Statewide'!R783</f>
        <v>639.95000000000005</v>
      </c>
    </row>
    <row r="781" spans="1:18" x14ac:dyDescent="0.25">
      <c r="A781" t="str">
        <f>'Main - Statewide'!A784</f>
        <v>92</v>
      </c>
      <c r="B781">
        <f>'Main - Statewide'!B784</f>
        <v>3</v>
      </c>
      <c r="C781" t="str">
        <f>'Main - Statewide'!C784</f>
        <v>0950</v>
      </c>
      <c r="D781" t="str">
        <f>'Main - Statewide'!D784</f>
        <v>SOUTH WHITLEY CIVIL TOWN</v>
      </c>
      <c r="E781">
        <f>'Main - Statewide'!E784</f>
        <v>0</v>
      </c>
      <c r="F781">
        <f>'Main - Statewide'!F784</f>
        <v>1818</v>
      </c>
      <c r="G781">
        <f>'Main - Statewide'!G784</f>
        <v>5.3171887338773365E-2</v>
      </c>
      <c r="H781" s="66">
        <f>IFERROR(ROUND('Main - Statewide'!H784,2),"")</f>
        <v>10411.57</v>
      </c>
      <c r="I781">
        <f>'Main - Statewide'!I784</f>
        <v>0</v>
      </c>
      <c r="J781">
        <f>'Main - Statewide'!J784</f>
        <v>0</v>
      </c>
      <c r="K781">
        <f>'Main - Statewide'!K784</f>
        <v>6149.87</v>
      </c>
      <c r="L781">
        <f>'Main - Statewide'!L784</f>
        <v>0</v>
      </c>
      <c r="M781">
        <f>'Main - Statewide'!M784</f>
        <v>0</v>
      </c>
      <c r="N781">
        <f>'Main - Statewide'!N784</f>
        <v>0</v>
      </c>
      <c r="O781">
        <f>'Main - Statewide'!O784</f>
        <v>0</v>
      </c>
      <c r="P781">
        <f>'Main - Statewide'!P784</f>
        <v>0</v>
      </c>
      <c r="Q781">
        <f>'Main - Statewide'!Q784</f>
        <v>6149.87</v>
      </c>
      <c r="R781">
        <f>'Main - Statewide'!R784</f>
        <v>4261.7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Main</vt:lpstr>
      <vt:lpstr>Support</vt:lpstr>
      <vt:lpstr>Main - Statewide</vt:lpstr>
      <vt:lpstr>Support II</vt:lpstr>
      <vt:lpstr>Support III</vt:lpstr>
      <vt:lpstr>'Main - Statewide'!Print_Area</vt:lpstr>
      <vt:lpstr>'Main - Statewide'!Print_Titles</vt:lpstr>
    </vt:vector>
  </TitlesOfParts>
  <Company>Indiana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 Jane</dc:creator>
  <cp:lastModifiedBy>Van Dorp, Fred</cp:lastModifiedBy>
  <dcterms:created xsi:type="dcterms:W3CDTF">2025-08-28T18:30:10Z</dcterms:created>
  <dcterms:modified xsi:type="dcterms:W3CDTF">2026-08-20T20:08:37Z</dcterms:modified>
</cp:coreProperties>
</file>