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320BDBB-EE6B-4E26-A7EB-98CBA54E9099}" xr6:coauthVersionLast="47" xr6:coauthVersionMax="47" xr10:uidLastSave="{00000000-0000-0000-0000-000000000000}"/>
  <bookViews>
    <workbookView xWindow="25080" yWindow="-4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" l="1"/>
  <c r="A34" i="1" l="1"/>
  <c r="B34" i="1" s="1"/>
  <c r="C28" i="1" l="1"/>
  <c r="A28" i="1"/>
  <c r="B28" i="1" s="1"/>
  <c r="A38" i="1" s="1"/>
  <c r="L30" i="1"/>
  <c r="N30" i="1" s="1"/>
  <c r="B38" i="1" l="1"/>
  <c r="C38" i="1" s="1"/>
  <c r="D38" i="1" s="1"/>
  <c r="A46" i="1"/>
  <c r="B46" i="1" s="1"/>
  <c r="C34" i="1" l="1"/>
  <c r="D34" i="1" l="1"/>
  <c r="D40" i="1" s="1"/>
  <c r="A24" i="1" s="1"/>
  <c r="B24" i="1" l="1"/>
</calcChain>
</file>

<file path=xl/sharedStrings.xml><?xml version="1.0" encoding="utf-8"?>
<sst xmlns="http://schemas.openxmlformats.org/spreadsheetml/2006/main" count="55" uniqueCount="48">
  <si>
    <t>COMPUTE INTERCEPTION OF A P-12 INLET AT A SAG POINT</t>
  </si>
  <si>
    <t>Data Entry</t>
  </si>
  <si>
    <t xml:space="preserve">z:  </t>
  </si>
  <si>
    <t xml:space="preserve">Weir C:  </t>
  </si>
  <si>
    <t xml:space="preserve">Orifice C:  </t>
  </si>
  <si>
    <t>cfs</t>
  </si>
  <si>
    <t>:1</t>
  </si>
  <si>
    <t>Results</t>
  </si>
  <si>
    <t xml:space="preserve">Enter trial depth:  </t>
  </si>
  <si>
    <t>feet</t>
  </si>
  <si>
    <t>Weir flow:</t>
  </si>
  <si>
    <t>Q</t>
  </si>
  <si>
    <t>Orifice flow:</t>
  </si>
  <si>
    <t>Computed</t>
  </si>
  <si>
    <t>Error</t>
  </si>
  <si>
    <t>X</t>
  </si>
  <si>
    <t xml:space="preserve">Project:  </t>
  </si>
  <si>
    <t xml:space="preserve">Str. Number:  </t>
  </si>
  <si>
    <t xml:space="preserve">Designed by:  </t>
  </si>
  <si>
    <t xml:space="preserve">Station:  </t>
  </si>
  <si>
    <t xml:space="preserve">Date:  </t>
  </si>
  <si>
    <t>Head</t>
  </si>
  <si>
    <t>h/L</t>
  </si>
  <si>
    <t>*  This formula is based on a review of Table 5.1</t>
  </si>
  <si>
    <r>
      <t xml:space="preserve">in the </t>
    </r>
    <r>
      <rPr>
        <i/>
        <sz val="11"/>
        <color theme="1"/>
        <rFont val="Calibri"/>
        <family val="2"/>
        <scheme val="minor"/>
      </rPr>
      <t>Handbook of Hydraulics</t>
    </r>
    <r>
      <rPr>
        <sz val="11"/>
        <color theme="1"/>
        <rFont val="Calibri"/>
        <family val="2"/>
        <scheme val="minor"/>
      </rPr>
      <t xml:space="preserve"> 7th ed, 1996.</t>
    </r>
  </si>
  <si>
    <t>Values in that table were examined based on</t>
  </si>
  <si>
    <t>assuming that C would be a function of the</t>
  </si>
  <si>
    <t>ratio of head to weir length.</t>
  </si>
  <si>
    <t>C*</t>
  </si>
  <si>
    <t>(Trial and error until Computed Q = entered Discharge)</t>
  </si>
  <si>
    <t>openings, 2-1/8" by 7-5/8"</t>
  </si>
  <si>
    <t xml:space="preserve">Area of one opening:  </t>
  </si>
  <si>
    <t>SF</t>
  </si>
  <si>
    <t>% of</t>
  </si>
  <si>
    <t>Grate</t>
  </si>
  <si>
    <t>Eff. Orifice</t>
  </si>
  <si>
    <t>Area</t>
  </si>
  <si>
    <t>Eff.</t>
  </si>
  <si>
    <t>feet (y)</t>
  </si>
  <si>
    <t>L</t>
  </si>
  <si>
    <t>Total</t>
  </si>
  <si>
    <t>Base:</t>
  </si>
  <si>
    <t xml:space="preserve">Weir Length along base:  </t>
  </si>
  <si>
    <t xml:space="preserve">Side weir length:  </t>
  </si>
  <si>
    <t>Sides:</t>
  </si>
  <si>
    <t xml:space="preserve">Total:  </t>
  </si>
  <si>
    <t>varies</t>
  </si>
  <si>
    <t xml:space="preserve">Design Discharge: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</si>
</sst>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/>
    <xf numFmtId="10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Border="1"/>
    <xf numFmtId="164" fontId="0" fillId="3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7</xdr:row>
      <xdr:rowOff>47625</xdr:rowOff>
    </xdr:from>
    <xdr:to>
      <xdr:col>21</xdr:col>
      <xdr:colOff>114300</xdr:colOff>
      <xdr:row>23</xdr:row>
      <xdr:rowOff>1007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48437"/>
        <a:stretch/>
      </xdr:blipFill>
      <xdr:spPr bwMode="auto">
        <a:xfrm>
          <a:off x="4895850" y="1428750"/>
          <a:ext cx="8020050" cy="3001382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9</xdr:col>
      <xdr:colOff>19051</xdr:colOff>
      <xdr:row>0</xdr:row>
      <xdr:rowOff>219075</xdr:rowOff>
    </xdr:from>
    <xdr:to>
      <xdr:col>12</xdr:col>
      <xdr:colOff>495301</xdr:colOff>
      <xdr:row>5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2200C8-DEB6-F13D-FA81-0B880335B619}"/>
            </a:ext>
          </a:extLst>
        </xdr:cNvPr>
        <xdr:cNvSpPr txBox="1"/>
      </xdr:nvSpPr>
      <xdr:spPr>
        <a:xfrm>
          <a:off x="5505451" y="219075"/>
          <a:ext cx="2305050" cy="8382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By using</a:t>
          </a:r>
          <a:r>
            <a:rPr lang="en-US" sz="1100" b="1" baseline="0"/>
            <a:t> this spreadsheet, the user agrees to take full responsibility to evaluate the results and ensure that they are correct.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</xdr:row>
      <xdr:rowOff>57151</xdr:rowOff>
    </xdr:from>
    <xdr:to>
      <xdr:col>7</xdr:col>
      <xdr:colOff>561974</xdr:colOff>
      <xdr:row>7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441398-4464-4F8E-ADA7-8B74B0B575B0}"/>
            </a:ext>
          </a:extLst>
        </xdr:cNvPr>
        <xdr:cNvSpPr txBox="1"/>
      </xdr:nvSpPr>
      <xdr:spPr>
        <a:xfrm>
          <a:off x="0" y="1057276"/>
          <a:ext cx="4829174" cy="4762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  <a:r>
            <a:rPr lang="en-US" sz="1100" b="1" baseline="0"/>
            <a:t> Fill in the yellow highlighted cells and adjust the trial depth until the compute flow (green highlight below) nearly matches the design discharge.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>
      <selection activeCell="N30" sqref="N30"/>
    </sheetView>
  </sheetViews>
  <sheetFormatPr defaultRowHeight="15" x14ac:dyDescent="0.25"/>
  <sheetData>
    <row r="1" spans="1:10" ht="18.75" x14ac:dyDescent="0.3">
      <c r="A1" s="1" t="s">
        <v>0</v>
      </c>
    </row>
    <row r="2" spans="1:10" x14ac:dyDescent="0.25">
      <c r="J2" s="16"/>
    </row>
    <row r="3" spans="1:10" x14ac:dyDescent="0.25">
      <c r="B3" s="2" t="s">
        <v>16</v>
      </c>
      <c r="C3" s="20"/>
      <c r="D3" s="21"/>
      <c r="E3" s="21"/>
      <c r="F3" s="21"/>
      <c r="G3" s="21"/>
      <c r="H3" s="22"/>
      <c r="J3" s="16"/>
    </row>
    <row r="4" spans="1:10" x14ac:dyDescent="0.25">
      <c r="B4" s="2" t="s">
        <v>17</v>
      </c>
      <c r="C4" s="18"/>
      <c r="F4" s="2" t="s">
        <v>18</v>
      </c>
      <c r="G4" s="18"/>
      <c r="J4" s="16"/>
    </row>
    <row r="5" spans="1:10" x14ac:dyDescent="0.25">
      <c r="B5" s="2" t="s">
        <v>19</v>
      </c>
      <c r="C5" s="18"/>
      <c r="F5" s="2" t="s">
        <v>20</v>
      </c>
      <c r="G5" s="23"/>
      <c r="J5" s="16"/>
    </row>
    <row r="9" spans="1:10" x14ac:dyDescent="0.25">
      <c r="A9" s="11" t="s">
        <v>1</v>
      </c>
      <c r="B9" s="9"/>
      <c r="C9" s="10"/>
      <c r="D9" s="10"/>
      <c r="E9" s="10"/>
    </row>
    <row r="11" spans="1:10" x14ac:dyDescent="0.25">
      <c r="B11" s="2" t="s">
        <v>47</v>
      </c>
      <c r="C11" s="18"/>
      <c r="D11" t="s">
        <v>5</v>
      </c>
    </row>
    <row r="12" spans="1:10" x14ac:dyDescent="0.25">
      <c r="B12" s="2" t="s">
        <v>2</v>
      </c>
      <c r="C12" s="18"/>
      <c r="D12" t="s">
        <v>6</v>
      </c>
    </row>
    <row r="13" spans="1:10" x14ac:dyDescent="0.25">
      <c r="B13" s="2" t="s">
        <v>3</v>
      </c>
      <c r="C13" s="3" t="s">
        <v>46</v>
      </c>
    </row>
    <row r="14" spans="1:10" x14ac:dyDescent="0.25">
      <c r="B14" s="2" t="s">
        <v>4</v>
      </c>
      <c r="C14" s="3">
        <v>0.6</v>
      </c>
    </row>
    <row r="16" spans="1:10" x14ac:dyDescent="0.25">
      <c r="B16" s="2" t="s">
        <v>8</v>
      </c>
      <c r="C16" s="19"/>
      <c r="D16" t="s">
        <v>38</v>
      </c>
    </row>
    <row r="17" spans="1:14" x14ac:dyDescent="0.25">
      <c r="A17" s="8" t="s">
        <v>29</v>
      </c>
    </row>
    <row r="20" spans="1:14" x14ac:dyDescent="0.25">
      <c r="A20" s="11" t="s">
        <v>7</v>
      </c>
      <c r="B20" s="9"/>
      <c r="C20" s="10"/>
      <c r="D20" s="10"/>
      <c r="E20" s="10"/>
    </row>
    <row r="21" spans="1:14" x14ac:dyDescent="0.25">
      <c r="F21" s="5"/>
      <c r="G21" s="5"/>
      <c r="H21" s="5"/>
    </row>
    <row r="22" spans="1:14" x14ac:dyDescent="0.25">
      <c r="A22" t="s">
        <v>13</v>
      </c>
    </row>
    <row r="23" spans="1:14" x14ac:dyDescent="0.25">
      <c r="A23" s="4" t="s">
        <v>11</v>
      </c>
      <c r="B23" s="4" t="s">
        <v>14</v>
      </c>
    </row>
    <row r="24" spans="1:14" x14ac:dyDescent="0.25">
      <c r="A24" s="17" t="e">
        <f>MIN(D40,B46)</f>
        <v>#DIV/0!</v>
      </c>
      <c r="B24" s="6" t="e">
        <f>C11-A24</f>
        <v>#DIV/0!</v>
      </c>
    </row>
    <row r="25" spans="1:14" x14ac:dyDescent="0.25">
      <c r="I25">
        <v>45</v>
      </c>
      <c r="J25" t="s">
        <v>30</v>
      </c>
    </row>
    <row r="26" spans="1:14" x14ac:dyDescent="0.25">
      <c r="B26" s="5" t="s">
        <v>33</v>
      </c>
      <c r="C26" s="5" t="s">
        <v>37</v>
      </c>
      <c r="N26" s="4" t="s">
        <v>40</v>
      </c>
    </row>
    <row r="27" spans="1:14" x14ac:dyDescent="0.25">
      <c r="A27" s="4" t="s">
        <v>15</v>
      </c>
      <c r="B27" s="4" t="s">
        <v>34</v>
      </c>
      <c r="C27" s="4" t="s">
        <v>21</v>
      </c>
    </row>
    <row r="28" spans="1:14" x14ac:dyDescent="0.25">
      <c r="A28" s="6">
        <f>C16*C12</f>
        <v>0</v>
      </c>
      <c r="B28" s="12" t="e">
        <f>MIN(A28/3.771*COS(ATAN(1/C12)),1)</f>
        <v>#DIV/0!</v>
      </c>
      <c r="C28" s="7" t="e">
        <f>(C16+MAX(C16-3.771/C12,0))/2</f>
        <v>#DIV/0!</v>
      </c>
      <c r="E28" s="5"/>
      <c r="K28" s="2" t="s">
        <v>42</v>
      </c>
      <c r="L28" s="5">
        <f>2.24</f>
        <v>2.2400000000000002</v>
      </c>
      <c r="M28" t="s">
        <v>9</v>
      </c>
    </row>
    <row r="29" spans="1:14" x14ac:dyDescent="0.25">
      <c r="K29" s="2" t="s">
        <v>43</v>
      </c>
      <c r="L29" s="5">
        <v>3.63</v>
      </c>
      <c r="M29" t="s">
        <v>9</v>
      </c>
    </row>
    <row r="30" spans="1:14" x14ac:dyDescent="0.25">
      <c r="K30" s="2" t="s">
        <v>31</v>
      </c>
      <c r="L30" s="7">
        <f>(2.125*7.625)/144</f>
        <v>0.1125217013888889</v>
      </c>
      <c r="M30" t="s">
        <v>32</v>
      </c>
      <c r="N30" s="7">
        <f>L30*I25</f>
        <v>5.0634765625</v>
      </c>
    </row>
    <row r="31" spans="1:14" x14ac:dyDescent="0.25">
      <c r="A31" s="13" t="s">
        <v>10</v>
      </c>
    </row>
    <row r="32" spans="1:14" x14ac:dyDescent="0.25">
      <c r="A32" t="s">
        <v>41</v>
      </c>
    </row>
    <row r="33" spans="1:12" x14ac:dyDescent="0.25">
      <c r="A33" s="4" t="s">
        <v>39</v>
      </c>
      <c r="B33" s="4" t="s">
        <v>22</v>
      </c>
      <c r="C33" s="4" t="s">
        <v>28</v>
      </c>
      <c r="D33" s="4" t="s">
        <v>11</v>
      </c>
    </row>
    <row r="34" spans="1:12" x14ac:dyDescent="0.25">
      <c r="A34" s="5">
        <f>L28</f>
        <v>2.2400000000000002</v>
      </c>
      <c r="B34" s="6">
        <f>C16/A34</f>
        <v>0</v>
      </c>
      <c r="C34" s="7">
        <f>MIN(0.3176*B34^2+0.0739*B34+2.6375, 3.31)</f>
        <v>2.6375000000000002</v>
      </c>
      <c r="D34" s="6" t="e">
        <f>C34*A34*C28^1.5</f>
        <v>#DIV/0!</v>
      </c>
    </row>
    <row r="36" spans="1:12" x14ac:dyDescent="0.25">
      <c r="A36" s="14" t="s">
        <v>44</v>
      </c>
      <c r="B36" s="6"/>
      <c r="C36" s="7"/>
      <c r="D36" s="6"/>
    </row>
    <row r="37" spans="1:12" x14ac:dyDescent="0.25">
      <c r="A37" s="4" t="s">
        <v>39</v>
      </c>
      <c r="B37" s="4" t="s">
        <v>22</v>
      </c>
      <c r="C37" s="4" t="s">
        <v>28</v>
      </c>
      <c r="D37" s="4" t="s">
        <v>11</v>
      </c>
    </row>
    <row r="38" spans="1:12" x14ac:dyDescent="0.25">
      <c r="A38" s="7" t="e">
        <f>L29*2*B28</f>
        <v>#DIV/0!</v>
      </c>
      <c r="B38" s="6" t="e">
        <f>C28/A38</f>
        <v>#DIV/0!</v>
      </c>
      <c r="C38" s="7" t="e">
        <f>MIN(0.3176*B38^2+0.0739*B38+2.6375, 3.31)</f>
        <v>#DIV/0!</v>
      </c>
      <c r="D38" s="6" t="e">
        <f>C38*A38*C28^1.5</f>
        <v>#DIV/0!</v>
      </c>
    </row>
    <row r="40" spans="1:12" x14ac:dyDescent="0.25">
      <c r="A40" s="6"/>
      <c r="B40" s="7"/>
      <c r="C40" s="15" t="s">
        <v>45</v>
      </c>
      <c r="D40" s="24" t="e">
        <f>D34+D38</f>
        <v>#DIV/0!</v>
      </c>
      <c r="J40" s="16"/>
      <c r="K40" s="16"/>
      <c r="L40" s="16"/>
    </row>
    <row r="41" spans="1:12" x14ac:dyDescent="0.25">
      <c r="A41" s="6"/>
      <c r="B41" s="7"/>
      <c r="C41" s="6"/>
      <c r="J41" s="16"/>
      <c r="K41" s="16"/>
      <c r="L41" s="16"/>
    </row>
    <row r="42" spans="1:12" x14ac:dyDescent="0.25">
      <c r="A42" s="13" t="s">
        <v>12</v>
      </c>
      <c r="J42" s="16"/>
      <c r="K42" s="16"/>
      <c r="L42" s="16"/>
    </row>
    <row r="43" spans="1:12" x14ac:dyDescent="0.25">
      <c r="J43" s="16"/>
      <c r="K43" s="16"/>
      <c r="L43" s="16"/>
    </row>
    <row r="44" spans="1:12" x14ac:dyDescent="0.25">
      <c r="A44" s="5" t="s">
        <v>35</v>
      </c>
    </row>
    <row r="45" spans="1:12" x14ac:dyDescent="0.25">
      <c r="A45" s="4" t="s">
        <v>36</v>
      </c>
      <c r="B45" s="4" t="s">
        <v>11</v>
      </c>
    </row>
    <row r="46" spans="1:12" x14ac:dyDescent="0.25">
      <c r="A46" s="7" t="e">
        <f>N30*B28</f>
        <v>#DIV/0!</v>
      </c>
      <c r="B46" s="24" t="e">
        <f>C14*A46*(64.4*C28)^0.5</f>
        <v>#DIV/0!</v>
      </c>
    </row>
    <row r="49" spans="1:1" x14ac:dyDescent="0.25">
      <c r="A49" t="s">
        <v>23</v>
      </c>
    </row>
    <row r="50" spans="1:1" x14ac:dyDescent="0.25">
      <c r="A50" t="s">
        <v>24</v>
      </c>
    </row>
    <row r="51" spans="1:1" x14ac:dyDescent="0.25">
      <c r="A51" t="s">
        <v>25</v>
      </c>
    </row>
    <row r="52" spans="1:1" x14ac:dyDescent="0.25">
      <c r="A52" t="s">
        <v>26</v>
      </c>
    </row>
    <row r="53" spans="1:1" x14ac:dyDescent="0.25">
      <c r="A53" t="s">
        <v>27</v>
      </c>
    </row>
  </sheetData>
  <mergeCells count="1">
    <mergeCell ref="C3:H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2023-02-24T18:57:39Z</dcterms:modified>
</cp:coreProperties>
</file>