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5240" activeTab="1"/>
  </bookViews>
  <sheets>
    <sheet name="Bed-Visit Calc." sheetId="1" r:id="rId1"/>
    <sheet name="Employed Physican Calc." sheetId="2" r:id="rId2"/>
  </sheets>
  <definedNames/>
  <calcPr fullCalcOnLoad="1"/>
</workbook>
</file>

<file path=xl/sharedStrings.xml><?xml version="1.0" encoding="utf-8"?>
<sst xmlns="http://schemas.openxmlformats.org/spreadsheetml/2006/main" count="142" uniqueCount="69">
  <si>
    <t>Attach a list of the following:</t>
  </si>
  <si>
    <t>CATEGORY</t>
  </si>
  <si>
    <t>EXPOSURE</t>
  </si>
  <si>
    <t>MANUAL</t>
  </si>
  <si>
    <t>TOTAL</t>
  </si>
  <si>
    <t>Provide # of Beds</t>
  </si>
  <si>
    <t>Category x Manual=Total</t>
  </si>
  <si>
    <t>SUB-TOTAL(A)</t>
  </si>
  <si>
    <t>SUB-TOTAL (B)</t>
  </si>
  <si>
    <t>Total of A &amp; B</t>
  </si>
  <si>
    <t>TOTAL DUE</t>
  </si>
  <si>
    <t>License No.:</t>
  </si>
  <si>
    <r>
      <t xml:space="preserve">            (3)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All employed physicians included in this coverage along with their specialty class code and surcharge computation;</t>
    </r>
  </si>
  <si>
    <r>
      <t>Definitions:</t>
    </r>
    <r>
      <rPr>
        <b/>
        <u val="single"/>
        <sz val="14"/>
        <color indexed="63"/>
        <rFont val="Times New Roman"/>
        <family val="1"/>
      </rPr>
      <t xml:space="preserve"> </t>
    </r>
  </si>
  <si>
    <t>Class 0</t>
  </si>
  <si>
    <t>Rate</t>
  </si>
  <si>
    <t>Total</t>
  </si>
  <si>
    <t>Class 1</t>
  </si>
  <si>
    <t>Class 2</t>
  </si>
  <si>
    <t>Full-Time</t>
  </si>
  <si>
    <t>67% Teaching</t>
  </si>
  <si>
    <t>0-12 hrs. 75%</t>
  </si>
  <si>
    <t>13-24 hrs. 50%</t>
  </si>
  <si>
    <t>25-30 hrs. 25%</t>
  </si>
  <si>
    <t>Class 3</t>
  </si>
  <si>
    <t>Class 4</t>
  </si>
  <si>
    <t>Class 5</t>
  </si>
  <si>
    <t>Class 6</t>
  </si>
  <si>
    <t>Class 7</t>
  </si>
  <si>
    <t>Class 8</t>
  </si>
  <si>
    <t>Sub-total (B)</t>
  </si>
  <si>
    <t>See IAC 760 1-60</t>
  </si>
  <si>
    <t xml:space="preserve">Fellowship </t>
  </si>
  <si>
    <t>*Employed Physicians Sharing in Limits</t>
  </si>
  <si>
    <t>The following rates reflect credits applied to the base rate.</t>
  </si>
  <si>
    <t># Physicans</t>
  </si>
  <si>
    <t>NURSING HOME EXPOSURE WORKSHEET FOR SURCHARGE CALCULATION</t>
  </si>
  <si>
    <t>Name of Facility:</t>
  </si>
  <si>
    <r>
      <t xml:space="preserve">            (1)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All facilities operating under the above nursing home license, as identified on the Department of Health Application for License to Operate a nursing home;</t>
    </r>
  </si>
  <si>
    <r>
      <t>(2)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All assumed business names used by the nursing home;</t>
    </r>
  </si>
  <si>
    <t>Any entity, person or activity not identified in this surcharge worksheet may not be included in the nursing home’s coverage with the Patient’s Compensation Fund.</t>
  </si>
  <si>
    <t>Comprehensive Nursing Care Bed</t>
  </si>
  <si>
    <t>Residential Nursing Care Bed</t>
  </si>
  <si>
    <t>Employed Physicians*</t>
  </si>
  <si>
    <r>
      <t>Comprehensive Nursing Care</t>
    </r>
    <r>
      <rPr>
        <sz val="12"/>
        <color indexed="63"/>
        <rFont val="Times New Roman"/>
        <family val="1"/>
      </rPr>
      <t xml:space="preserve">- Nursing that includes, but is not limited to, any of the following:                                   </t>
    </r>
  </si>
  <si>
    <t xml:space="preserve">     (A) Intravenous feedings.</t>
  </si>
  <si>
    <t xml:space="preserve">     (B) Enteral feeding.</t>
  </si>
  <si>
    <t xml:space="preserve">     (D) Application of dressings to wounds that:</t>
  </si>
  <si>
    <t xml:space="preserve">            (i) require the use of sterile techniques, packing, or irrigation; or</t>
  </si>
  <si>
    <t xml:space="preserve">           (ii) are infected or otherwise complicated</t>
  </si>
  <si>
    <t xml:space="preserve">     (E) Treatments of Stages 2,3 and 4 pressure ulcers or other widespread skin disorders.</t>
  </si>
  <si>
    <t xml:space="preserve">     (F) Heat treatments that: </t>
  </si>
  <si>
    <t xml:space="preserve">            (i) have been specifically ordered by a physician as part of active treatment; and</t>
  </si>
  <si>
    <t xml:space="preserve">           (ii) require observation by nurses to adequately evaluate the process.</t>
  </si>
  <si>
    <t xml:space="preserve">     (G) Initial phases of a regimen involving administration of medical gases.</t>
  </si>
  <si>
    <r>
      <t xml:space="preserve">* </t>
    </r>
    <r>
      <rPr>
        <b/>
        <sz val="12"/>
        <rFont val="Times New Roman"/>
        <family val="1"/>
      </rPr>
      <t>Employed physician</t>
    </r>
    <r>
      <rPr>
        <sz val="12"/>
        <rFont val="Times New Roman"/>
        <family val="1"/>
      </rPr>
      <t xml:space="preserve"> - A physician is considered an employee for PCF purposes if the hospital withholds and pays Social Security and Medicare taxes and pays unemployment tax on wages paid to the employee.  If a physician is treated as an independent contractor for tax purposes then he/she can not be considered an employee for PCF purposes.</t>
    </r>
  </si>
  <si>
    <t xml:space="preserve">     (B) Deriving a nursing diagnosis.</t>
  </si>
  <si>
    <t xml:space="preserve">     (A) Indentifying human responses to actual or potential health conditions.</t>
  </si>
  <si>
    <t xml:space="preserve">    (C) Executing a minor regimen based on a nursing diagnosis or executing minor regimens as prescribed by any of the following:</t>
  </si>
  <si>
    <t xml:space="preserve">     (C) Nasopharyngeal and tracheostomy aspiration.</t>
  </si>
  <si>
    <r>
      <rPr>
        <b/>
        <sz val="12"/>
        <rFont val="Times New Roman"/>
        <family val="1"/>
      </rPr>
      <t>Residential Nursing Care</t>
    </r>
    <r>
      <rPr>
        <sz val="12"/>
        <rFont val="Times New Roman"/>
        <family val="1"/>
      </rPr>
      <t>- Nursing that includes, but is not limited to, any of the following:</t>
    </r>
  </si>
  <si>
    <t xml:space="preserve">           (i) A physician.</t>
  </si>
  <si>
    <t xml:space="preserve">          (ii) A physician assistant.</t>
  </si>
  <si>
    <t xml:space="preserve">         (iii) A chiropractor.</t>
  </si>
  <si>
    <t xml:space="preserve">         (iv) A dentist.</t>
  </si>
  <si>
    <t xml:space="preserve">         (v) An optometrist.</t>
  </si>
  <si>
    <t xml:space="preserve">        (vi) A podiatrist.</t>
  </si>
  <si>
    <t xml:space="preserve">       (vii) A nurse practitioner.</t>
  </si>
  <si>
    <t>Lack of Risk Management Program- 10% Penalty x total of A &amp; 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</si>
</sst>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"/>
    <numFmt numFmtId="170" formatCode="[$-409]dddd\,\ mmmm\ dd\,\ yyyy"/>
    <numFmt numFmtId="171" formatCode="[$-409]h:mm:ss\ AM/PM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u val="single"/>
      <sz val="14"/>
      <color indexed="63"/>
      <name val="Times New Roman"/>
      <family val="1"/>
    </font>
    <font>
      <b/>
      <u val="single"/>
      <sz val="14"/>
      <color indexed="63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2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14" xfId="0" applyFont="1" applyBorder="1" applyAlignment="1">
      <alignment vertical="top"/>
    </xf>
    <xf numFmtId="0" fontId="0" fillId="0" borderId="14" xfId="0" applyBorder="1" applyAlignment="1">
      <alignment/>
    </xf>
    <xf numFmtId="0" fontId="4" fillId="0" borderId="13" xfId="0" applyFont="1" applyBorder="1" applyAlignment="1">
      <alignment vertical="top" wrapText="1"/>
    </xf>
    <xf numFmtId="0" fontId="0" fillId="0" borderId="0" xfId="0" applyAlignment="1">
      <alignment horizontal="right"/>
    </xf>
    <xf numFmtId="2" fontId="5" fillId="0" borderId="11" xfId="0" applyNumberFormat="1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4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/>
    </xf>
    <xf numFmtId="4" fontId="5" fillId="0" borderId="14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1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14" fillId="0" borderId="14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0" fillId="0" borderId="0" xfId="0" applyBorder="1" applyAlignment="1">
      <alignment vertical="top"/>
    </xf>
    <xf numFmtId="2" fontId="5" fillId="0" borderId="13" xfId="0" applyNumberFormat="1" applyFont="1" applyBorder="1" applyAlignment="1">
      <alignment vertical="top"/>
    </xf>
    <xf numFmtId="1" fontId="5" fillId="0" borderId="14" xfId="0" applyNumberFormat="1" applyFont="1" applyBorder="1" applyAlignment="1">
      <alignment horizontal="right" vertical="top"/>
    </xf>
    <xf numFmtId="1" fontId="0" fillId="0" borderId="14" xfId="0" applyNumberFormat="1" applyBorder="1" applyAlignment="1">
      <alignment/>
    </xf>
    <xf numFmtId="2" fontId="5" fillId="0" borderId="13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/>
    </xf>
    <xf numFmtId="2" fontId="1" fillId="0" borderId="10" xfId="0" applyNumberFormat="1" applyFont="1" applyBorder="1" applyAlignment="1">
      <alignment/>
    </xf>
    <xf numFmtId="0" fontId="0" fillId="0" borderId="14" xfId="0" applyBorder="1" applyAlignment="1">
      <alignment horizontal="right" vertical="top"/>
    </xf>
    <xf numFmtId="4" fontId="5" fillId="0" borderId="14" xfId="0" applyNumberFormat="1" applyFont="1" applyBorder="1" applyAlignment="1">
      <alignment vertical="top"/>
    </xf>
    <xf numFmtId="0" fontId="5" fillId="0" borderId="14" xfId="0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top"/>
    </xf>
    <xf numFmtId="2" fontId="5" fillId="0" borderId="14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center" wrapText="1"/>
    </xf>
    <xf numFmtId="169" fontId="5" fillId="0" borderId="13" xfId="0" applyNumberFormat="1" applyFont="1" applyBorder="1" applyAlignment="1">
      <alignment vertical="top"/>
    </xf>
    <xf numFmtId="0" fontId="7" fillId="0" borderId="0" xfId="0" applyFont="1" applyAlignment="1">
      <alignment wrapText="1"/>
    </xf>
    <xf numFmtId="0" fontId="5" fillId="0" borderId="11" xfId="0" applyFont="1" applyBorder="1" applyAlignment="1">
      <alignment vertical="top"/>
    </xf>
    <xf numFmtId="0" fontId="8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6" fillId="0" borderId="15" xfId="0" applyFont="1" applyBorder="1" applyAlignment="1">
      <alignment horizontal="right" vertical="top"/>
    </xf>
    <xf numFmtId="0" fontId="0" fillId="0" borderId="16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5" fillId="0" borderId="15" xfId="0" applyFont="1" applyBorder="1" applyAlignment="1">
      <alignment horizontal="right" vertical="top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7" xfId="0" applyBorder="1" applyAlignment="1">
      <alignment/>
    </xf>
    <xf numFmtId="0" fontId="6" fillId="0" borderId="15" xfId="0" applyFon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0" fontId="6" fillId="0" borderId="15" xfId="0" applyFont="1" applyBorder="1" applyAlignment="1">
      <alignment horizontal="justify" vertical="top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5" fillId="0" borderId="15" xfId="0" applyFont="1" applyBorder="1" applyAlignment="1">
      <alignment vertical="top"/>
    </xf>
    <xf numFmtId="4" fontId="12" fillId="0" borderId="18" xfId="0" applyNumberFormat="1" applyFont="1" applyBorder="1" applyAlignment="1">
      <alignment vertical="center"/>
    </xf>
    <xf numFmtId="4" fontId="15" fillId="0" borderId="19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9.140625" style="0" customWidth="1"/>
    <col min="2" max="2" width="40.140625" style="0" bestFit="1" customWidth="1"/>
    <col min="3" max="3" width="9.8515625" style="0" customWidth="1"/>
    <col min="4" max="4" width="22.140625" style="0" customWidth="1"/>
  </cols>
  <sheetData>
    <row r="1" spans="1:4" ht="15.75">
      <c r="A1" s="70" t="s">
        <v>36</v>
      </c>
      <c r="B1" s="71"/>
      <c r="C1" s="71"/>
      <c r="D1" s="71"/>
    </row>
    <row r="2" ht="15.75">
      <c r="A2" s="1"/>
    </row>
    <row r="3" spans="1:4" ht="15.75">
      <c r="A3" s="10" t="s">
        <v>37</v>
      </c>
      <c r="B3" s="66"/>
      <c r="C3" s="66"/>
      <c r="D3" s="66"/>
    </row>
    <row r="4" ht="15.75">
      <c r="A4" s="10"/>
    </row>
    <row r="5" spans="1:4" ht="15.75">
      <c r="A5" s="10" t="s">
        <v>11</v>
      </c>
      <c r="B5" s="66"/>
      <c r="C5" s="66"/>
      <c r="D5" s="66"/>
    </row>
    <row r="6" ht="15.75">
      <c r="A6" s="1"/>
    </row>
    <row r="7" ht="15.75">
      <c r="A7" s="1" t="s">
        <v>0</v>
      </c>
    </row>
    <row r="8" spans="1:4" ht="30.75" customHeight="1">
      <c r="A8" s="72" t="s">
        <v>38</v>
      </c>
      <c r="B8" s="64"/>
      <c r="C8" s="64"/>
      <c r="D8" s="64"/>
    </row>
    <row r="9" ht="15.75">
      <c r="A9" s="2" t="s">
        <v>39</v>
      </c>
    </row>
    <row r="10" spans="1:4" ht="28.5" customHeight="1">
      <c r="A10" s="72" t="s">
        <v>12</v>
      </c>
      <c r="B10" s="64"/>
      <c r="C10" s="64"/>
      <c r="D10" s="64"/>
    </row>
    <row r="11" spans="1:4" ht="28.5" customHeight="1">
      <c r="A11" s="65" t="s">
        <v>40</v>
      </c>
      <c r="B11" s="64"/>
      <c r="C11" s="64"/>
      <c r="D11" s="64"/>
    </row>
    <row r="12" ht="16.5" thickBot="1">
      <c r="A12" s="3"/>
    </row>
    <row r="13" spans="1:4" s="6" customFormat="1" ht="15.75" thickBot="1">
      <c r="A13" s="4" t="s">
        <v>1</v>
      </c>
      <c r="B13" s="5" t="s">
        <v>2</v>
      </c>
      <c r="C13" s="5" t="s">
        <v>3</v>
      </c>
      <c r="D13" s="5" t="s">
        <v>4</v>
      </c>
    </row>
    <row r="14" spans="1:4" s="6" customFormat="1" ht="15" thickBot="1">
      <c r="A14" s="67" t="s">
        <v>5</v>
      </c>
      <c r="B14" s="68"/>
      <c r="C14" s="69"/>
      <c r="D14" s="14" t="s">
        <v>6</v>
      </c>
    </row>
    <row r="15" spans="1:4" s="6" customFormat="1" ht="15.75" thickBot="1">
      <c r="A15" s="7"/>
      <c r="B15" s="8" t="s">
        <v>41</v>
      </c>
      <c r="C15" s="9">
        <v>136.28</v>
      </c>
      <c r="D15" s="53">
        <f>SUM(C15*A15)</f>
        <v>0</v>
      </c>
    </row>
    <row r="16" spans="1:4" s="6" customFormat="1" ht="15.75" thickBot="1">
      <c r="A16" s="43"/>
      <c r="B16" s="55" t="s">
        <v>42</v>
      </c>
      <c r="C16" s="42">
        <v>63.1</v>
      </c>
      <c r="D16" s="53">
        <f>SUM(C16*A16)</f>
        <v>0</v>
      </c>
    </row>
    <row r="17" spans="1:8" s="6" customFormat="1" ht="15.75" thickBot="1">
      <c r="A17" s="58" t="s">
        <v>7</v>
      </c>
      <c r="B17" s="68"/>
      <c r="C17" s="69"/>
      <c r="D17" s="16">
        <f>SUM(D15:D16)</f>
        <v>0</v>
      </c>
      <c r="H17" s="15"/>
    </row>
    <row r="18" spans="1:4" s="6" customFormat="1" ht="15.75" thickBot="1">
      <c r="A18" s="73" t="s">
        <v>43</v>
      </c>
      <c r="B18" s="74"/>
      <c r="C18" s="75"/>
      <c r="D18" s="43"/>
    </row>
    <row r="19" spans="1:4" s="6" customFormat="1" ht="16.5" thickBot="1">
      <c r="A19" s="58" t="s">
        <v>8</v>
      </c>
      <c r="B19" s="74"/>
      <c r="C19" s="74"/>
      <c r="D19" s="44"/>
    </row>
    <row r="20" spans="1:4" s="6" customFormat="1" ht="15.75" thickBot="1">
      <c r="A20" s="76"/>
      <c r="B20" s="68"/>
      <c r="C20" s="69"/>
      <c r="D20" s="43"/>
    </row>
    <row r="21" spans="1:4" s="6" customFormat="1" ht="15.75" thickBot="1">
      <c r="A21" s="58" t="s">
        <v>9</v>
      </c>
      <c r="B21" s="68"/>
      <c r="C21" s="69"/>
      <c r="D21" s="39">
        <f>SUM(D19+D17)</f>
        <v>0</v>
      </c>
    </row>
    <row r="22" spans="1:4" s="6" customFormat="1" ht="15.75" thickBot="1">
      <c r="A22" s="63" t="s">
        <v>68</v>
      </c>
      <c r="B22" s="59"/>
      <c r="C22" s="60"/>
      <c r="D22" s="39">
        <f>D21*0.1</f>
        <v>0</v>
      </c>
    </row>
    <row r="23" spans="1:4" s="6" customFormat="1" ht="15.75" thickBot="1">
      <c r="A23" s="58" t="s">
        <v>10</v>
      </c>
      <c r="B23" s="59"/>
      <c r="C23" s="60"/>
      <c r="D23" s="39">
        <f>D21+D22</f>
        <v>0</v>
      </c>
    </row>
    <row r="24" ht="15.75">
      <c r="A24" s="1"/>
    </row>
    <row r="25" ht="15.75">
      <c r="A25" s="1"/>
    </row>
    <row r="26" ht="12.75" customHeight="1">
      <c r="A26" s="1"/>
    </row>
    <row r="27" ht="18.75">
      <c r="A27" s="11" t="s">
        <v>13</v>
      </c>
    </row>
    <row r="29" spans="1:4" ht="67.5" customHeight="1">
      <c r="A29" s="65" t="s">
        <v>55</v>
      </c>
      <c r="B29" s="65"/>
      <c r="C29" s="65"/>
      <c r="D29" s="65"/>
    </row>
    <row r="31" spans="1:4" ht="15.75">
      <c r="A31" s="61" t="s">
        <v>44</v>
      </c>
      <c r="B31" s="61"/>
      <c r="C31" s="61"/>
      <c r="D31" s="61"/>
    </row>
    <row r="32" spans="1:4" ht="15.75">
      <c r="A32" s="62" t="s">
        <v>45</v>
      </c>
      <c r="B32" s="62"/>
      <c r="C32" s="56"/>
      <c r="D32" s="56"/>
    </row>
    <row r="33" spans="1:4" ht="15.75">
      <c r="A33" s="1" t="s">
        <v>46</v>
      </c>
      <c r="B33" s="1"/>
      <c r="C33" s="1"/>
      <c r="D33" s="1"/>
    </row>
    <row r="34" spans="1:4" ht="15.75">
      <c r="A34" s="62" t="s">
        <v>59</v>
      </c>
      <c r="B34" s="62"/>
      <c r="C34" s="54"/>
      <c r="D34" s="54"/>
    </row>
    <row r="35" spans="1:4" ht="15.75">
      <c r="A35" s="1" t="s">
        <v>47</v>
      </c>
      <c r="B35" s="1"/>
      <c r="C35" s="1"/>
      <c r="D35" s="1"/>
    </row>
    <row r="36" spans="1:4" ht="15.75">
      <c r="A36" s="62" t="s">
        <v>48</v>
      </c>
      <c r="B36" s="62"/>
      <c r="C36" s="64"/>
      <c r="D36" s="64"/>
    </row>
    <row r="37" spans="1:4" ht="15.75">
      <c r="A37" s="1" t="s">
        <v>49</v>
      </c>
      <c r="B37" s="1"/>
      <c r="C37" s="1"/>
      <c r="D37" s="1"/>
    </row>
    <row r="38" spans="1:4" ht="15.75">
      <c r="A38" s="62" t="s">
        <v>50</v>
      </c>
      <c r="B38" s="62"/>
      <c r="C38" s="64"/>
      <c r="D38" s="64"/>
    </row>
    <row r="39" spans="1:4" ht="15.75">
      <c r="A39" s="1" t="s">
        <v>51</v>
      </c>
      <c r="B39" s="1"/>
      <c r="C39" s="1"/>
      <c r="D39" s="1"/>
    </row>
    <row r="40" spans="1:4" ht="15.75">
      <c r="A40" s="1" t="s">
        <v>52</v>
      </c>
      <c r="B40" s="1"/>
      <c r="C40" s="1"/>
      <c r="D40" s="1"/>
    </row>
    <row r="41" spans="1:4" ht="15.75">
      <c r="A41" s="1" t="s">
        <v>53</v>
      </c>
      <c r="B41" s="1"/>
      <c r="C41" s="1"/>
      <c r="D41" s="1"/>
    </row>
    <row r="42" spans="1:4" ht="15.75">
      <c r="A42" s="1" t="s">
        <v>54</v>
      </c>
      <c r="B42" s="1"/>
      <c r="C42" s="1"/>
      <c r="D42" s="1"/>
    </row>
    <row r="44" ht="15.75">
      <c r="A44" s="1" t="s">
        <v>60</v>
      </c>
    </row>
    <row r="45" ht="15.75">
      <c r="A45" s="1" t="s">
        <v>57</v>
      </c>
    </row>
    <row r="46" ht="15.75">
      <c r="A46" s="1" t="s">
        <v>56</v>
      </c>
    </row>
    <row r="47" spans="1:4" ht="30" customHeight="1">
      <c r="A47" s="65" t="s">
        <v>58</v>
      </c>
      <c r="B47" s="64"/>
      <c r="C47" s="64"/>
      <c r="D47" s="64"/>
    </row>
    <row r="48" ht="15.75">
      <c r="A48" s="57" t="s">
        <v>61</v>
      </c>
    </row>
    <row r="49" ht="15.75">
      <c r="A49" s="57" t="s">
        <v>62</v>
      </c>
    </row>
    <row r="50" ht="15.75">
      <c r="A50" s="57" t="s">
        <v>63</v>
      </c>
    </row>
    <row r="51" ht="15.75">
      <c r="A51" s="57" t="s">
        <v>64</v>
      </c>
    </row>
    <row r="52" ht="15.75">
      <c r="A52" s="57" t="s">
        <v>65</v>
      </c>
    </row>
    <row r="53" ht="15.75">
      <c r="A53" s="57" t="s">
        <v>66</v>
      </c>
    </row>
    <row r="54" ht="15.75">
      <c r="A54" s="57" t="s">
        <v>67</v>
      </c>
    </row>
  </sheetData>
  <sheetProtection/>
  <mergeCells count="21">
    <mergeCell ref="A1:D1"/>
    <mergeCell ref="A21:C21"/>
    <mergeCell ref="A10:D10"/>
    <mergeCell ref="A11:D11"/>
    <mergeCell ref="A8:D8"/>
    <mergeCell ref="A18:C18"/>
    <mergeCell ref="A20:C20"/>
    <mergeCell ref="A19:C19"/>
    <mergeCell ref="A17:C17"/>
    <mergeCell ref="A47:D47"/>
    <mergeCell ref="B3:D3"/>
    <mergeCell ref="B5:D5"/>
    <mergeCell ref="A14:C14"/>
    <mergeCell ref="A34:B34"/>
    <mergeCell ref="A29:D29"/>
    <mergeCell ref="A23:C23"/>
    <mergeCell ref="A31:D31"/>
    <mergeCell ref="A32:B32"/>
    <mergeCell ref="A22:C22"/>
    <mergeCell ref="A36:D36"/>
    <mergeCell ref="A38:D38"/>
  </mergeCells>
  <printOptions/>
  <pageMargins left="0.5" right="0.5" top="1" bottom="1" header="0.5" footer="0.5"/>
  <pageSetup horizontalDpi="600" verticalDpi="600" orientation="portrait" r:id="rId1"/>
  <headerFooter alignWithMargins="0">
    <oddFooter>&amp;LEffective 3/1/08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9.140625" style="6" customWidth="1"/>
    <col min="2" max="2" width="14.57421875" style="6" customWidth="1"/>
    <col min="3" max="3" width="9.140625" style="6" customWidth="1"/>
    <col min="4" max="4" width="10.00390625" style="6" bestFit="1" customWidth="1"/>
    <col min="5" max="5" width="3.00390625" style="6" customWidth="1"/>
    <col min="6" max="6" width="8.57421875" style="6" customWidth="1"/>
    <col min="7" max="7" width="14.7109375" style="6" customWidth="1"/>
    <col min="8" max="8" width="9.140625" style="6" customWidth="1"/>
    <col min="9" max="9" width="10.00390625" style="6" bestFit="1" customWidth="1"/>
    <col min="10" max="10" width="3.28125" style="6" customWidth="1"/>
    <col min="11" max="11" width="9.00390625" style="6" customWidth="1"/>
    <col min="12" max="12" width="14.7109375" style="6" customWidth="1"/>
    <col min="13" max="13" width="9.140625" style="6" customWidth="1"/>
    <col min="14" max="14" width="10.00390625" style="6" bestFit="1" customWidth="1"/>
    <col min="15" max="16384" width="9.140625" style="6" customWidth="1"/>
  </cols>
  <sheetData>
    <row r="1" spans="1:13" ht="22.5" customHeight="1">
      <c r="A1" s="20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customHeight="1">
      <c r="A2" s="48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27.75" customHeight="1">
      <c r="A3" s="52" t="s">
        <v>35</v>
      </c>
      <c r="B3" s="21" t="s">
        <v>14</v>
      </c>
      <c r="C3" s="21" t="s">
        <v>15</v>
      </c>
      <c r="D3" s="21" t="s">
        <v>16</v>
      </c>
      <c r="E3" s="22"/>
      <c r="F3" s="52" t="s">
        <v>35</v>
      </c>
      <c r="G3" s="21" t="s">
        <v>17</v>
      </c>
      <c r="H3" s="23"/>
      <c r="I3" s="23"/>
      <c r="J3" s="24"/>
      <c r="K3" s="52" t="s">
        <v>35</v>
      </c>
      <c r="L3" s="21" t="s">
        <v>18</v>
      </c>
      <c r="M3" s="25"/>
      <c r="N3" s="25"/>
    </row>
    <row r="4" spans="1:14" ht="15">
      <c r="A4" s="40"/>
      <c r="B4" s="12" t="s">
        <v>19</v>
      </c>
      <c r="C4" s="51">
        <v>1783</v>
      </c>
      <c r="D4" s="26">
        <f>SUM(C4*A4)</f>
        <v>0</v>
      </c>
      <c r="E4" s="27"/>
      <c r="F4" s="40"/>
      <c r="G4" s="12" t="s">
        <v>19</v>
      </c>
      <c r="H4" s="51">
        <v>2377</v>
      </c>
      <c r="I4" s="26">
        <f>SUM(H4*F4)</f>
        <v>0</v>
      </c>
      <c r="J4" s="28"/>
      <c r="K4" s="40"/>
      <c r="L4" s="12" t="s">
        <v>19</v>
      </c>
      <c r="M4" s="51">
        <v>3328</v>
      </c>
      <c r="N4" s="26">
        <f>SUM(M4*K4)</f>
        <v>0</v>
      </c>
    </row>
    <row r="5" spans="1:14" ht="15">
      <c r="A5" s="40"/>
      <c r="B5" s="12" t="s">
        <v>20</v>
      </c>
      <c r="C5" s="51">
        <f>SUM(C4)-(C4*0.67)</f>
        <v>588.3899999999999</v>
      </c>
      <c r="D5" s="26">
        <f>SUM(C5*A5)</f>
        <v>0</v>
      </c>
      <c r="E5" s="27"/>
      <c r="F5" s="40"/>
      <c r="G5" s="12" t="s">
        <v>20</v>
      </c>
      <c r="H5" s="51">
        <f>SUM(H4)-(H4*0.67)</f>
        <v>784.4099999999999</v>
      </c>
      <c r="I5" s="26">
        <f>SUM(H5*F5)</f>
        <v>0</v>
      </c>
      <c r="J5" s="30"/>
      <c r="K5" s="40"/>
      <c r="L5" s="12" t="s">
        <v>20</v>
      </c>
      <c r="M5" s="51">
        <f>SUM(M4)-(M4*0.67)</f>
        <v>1098.2399999999998</v>
      </c>
      <c r="N5" s="26">
        <f>SUM(M5*K5)</f>
        <v>0</v>
      </c>
    </row>
    <row r="6" spans="1:14" ht="15">
      <c r="A6" s="40"/>
      <c r="B6" s="12" t="s">
        <v>21</v>
      </c>
      <c r="C6" s="51">
        <f>SUM(C4)-(C4*0.75)</f>
        <v>445.75</v>
      </c>
      <c r="D6" s="26">
        <f>SUM(C6*A6)</f>
        <v>0</v>
      </c>
      <c r="E6" s="27"/>
      <c r="F6" s="40"/>
      <c r="G6" s="12" t="s">
        <v>21</v>
      </c>
      <c r="H6" s="51">
        <f>SUM(H4)-(H4*0.75)</f>
        <v>594.25</v>
      </c>
      <c r="I6" s="26">
        <f>SUM(H6*F6)</f>
        <v>0</v>
      </c>
      <c r="J6" s="30"/>
      <c r="K6" s="40"/>
      <c r="L6" s="12" t="s">
        <v>21</v>
      </c>
      <c r="M6" s="51">
        <f>SUM(M4)-(M4*0.75)</f>
        <v>832</v>
      </c>
      <c r="N6" s="26">
        <f>SUM(M6*K6)</f>
        <v>0</v>
      </c>
    </row>
    <row r="7" spans="1:14" ht="15">
      <c r="A7" s="40"/>
      <c r="B7" s="12" t="s">
        <v>22</v>
      </c>
      <c r="C7" s="51">
        <f>SUM(C4)-(C4*0.5)</f>
        <v>891.5</v>
      </c>
      <c r="D7" s="26">
        <f>SUM(C7*A7)</f>
        <v>0</v>
      </c>
      <c r="E7" s="27"/>
      <c r="F7" s="40"/>
      <c r="G7" s="12" t="s">
        <v>22</v>
      </c>
      <c r="H7" s="51">
        <f>SUM(H4)-(H4*0.5)</f>
        <v>1188.5</v>
      </c>
      <c r="I7" s="26">
        <f>SUM(H7*F7)</f>
        <v>0</v>
      </c>
      <c r="J7" s="28"/>
      <c r="K7" s="40"/>
      <c r="L7" s="12" t="s">
        <v>22</v>
      </c>
      <c r="M7" s="51">
        <f>SUM(M4)-(M4*0.5)</f>
        <v>1664</v>
      </c>
      <c r="N7" s="26">
        <f>SUM(M7*K7)</f>
        <v>0</v>
      </c>
    </row>
    <row r="8" spans="1:14" ht="15">
      <c r="A8" s="40"/>
      <c r="B8" s="12" t="s">
        <v>23</v>
      </c>
      <c r="C8" s="51">
        <f>SUM(C4)-(C4*0.25)</f>
        <v>1337.25</v>
      </c>
      <c r="D8" s="26">
        <f>SUM(C8*A8)</f>
        <v>0</v>
      </c>
      <c r="E8" s="27"/>
      <c r="F8" s="40"/>
      <c r="G8" s="12" t="s">
        <v>23</v>
      </c>
      <c r="H8" s="51">
        <f>SUM(H4)-(H4*0.25)</f>
        <v>1782.75</v>
      </c>
      <c r="I8" s="26">
        <f>SUM(H8*F8)</f>
        <v>0</v>
      </c>
      <c r="J8" s="31"/>
      <c r="K8" s="40"/>
      <c r="L8" s="12" t="s">
        <v>23</v>
      </c>
      <c r="M8" s="51">
        <f>SUM(M4)-(M4*0.25)</f>
        <v>2496</v>
      </c>
      <c r="N8" s="26">
        <f>SUM(M8*K8)</f>
        <v>0</v>
      </c>
    </row>
    <row r="9" spans="1:14" ht="30">
      <c r="A9" s="40"/>
      <c r="B9" s="17" t="s">
        <v>32</v>
      </c>
      <c r="C9" s="18" t="s">
        <v>31</v>
      </c>
      <c r="D9" s="26"/>
      <c r="E9" s="27"/>
      <c r="F9" s="40"/>
      <c r="G9" s="17" t="s">
        <v>32</v>
      </c>
      <c r="H9" s="18" t="s">
        <v>31</v>
      </c>
      <c r="I9" s="26"/>
      <c r="J9" s="28"/>
      <c r="K9" s="40"/>
      <c r="L9" s="17" t="s">
        <v>32</v>
      </c>
      <c r="M9" s="18" t="s">
        <v>31</v>
      </c>
      <c r="N9" s="26"/>
    </row>
    <row r="10" spans="1:14" ht="15">
      <c r="A10" s="19"/>
      <c r="C10" s="45" t="s">
        <v>16</v>
      </c>
      <c r="D10" s="46">
        <f>SUM(D4:D9)</f>
        <v>0</v>
      </c>
      <c r="E10" s="27"/>
      <c r="F10" s="27"/>
      <c r="H10" s="29" t="s">
        <v>16</v>
      </c>
      <c r="I10" s="46">
        <f>SUM(I4:I9)</f>
        <v>0</v>
      </c>
      <c r="J10" s="30"/>
      <c r="K10" s="30"/>
      <c r="M10" s="29" t="s">
        <v>16</v>
      </c>
      <c r="N10" s="46">
        <f>SUM(N4:N9)</f>
        <v>0</v>
      </c>
    </row>
    <row r="11" spans="1:13" ht="15.75">
      <c r="A11" s="19"/>
      <c r="B11" s="32"/>
      <c r="C11" s="27"/>
      <c r="D11" s="27"/>
      <c r="E11" s="27"/>
      <c r="F11" s="27"/>
      <c r="G11" s="30"/>
      <c r="H11" s="30"/>
      <c r="I11" s="30"/>
      <c r="J11" s="30"/>
      <c r="K11" s="30"/>
      <c r="L11" s="30"/>
      <c r="M11" s="33"/>
    </row>
    <row r="12" spans="1:14" ht="27" customHeight="1">
      <c r="A12" s="52" t="s">
        <v>35</v>
      </c>
      <c r="B12" s="25" t="s">
        <v>24</v>
      </c>
      <c r="C12" s="34"/>
      <c r="D12" s="34"/>
      <c r="E12" s="35"/>
      <c r="F12" s="52" t="s">
        <v>35</v>
      </c>
      <c r="G12" s="21" t="s">
        <v>25</v>
      </c>
      <c r="H12" s="21"/>
      <c r="I12" s="21"/>
      <c r="J12" s="22"/>
      <c r="K12" s="52" t="s">
        <v>35</v>
      </c>
      <c r="L12" s="36" t="s">
        <v>26</v>
      </c>
      <c r="M12" s="25"/>
      <c r="N12" s="25"/>
    </row>
    <row r="13" spans="1:14" ht="15">
      <c r="A13" s="40"/>
      <c r="B13" s="12" t="s">
        <v>19</v>
      </c>
      <c r="C13" s="51">
        <v>4279</v>
      </c>
      <c r="D13" s="26">
        <f>SUM(C13*A13)</f>
        <v>0</v>
      </c>
      <c r="F13" s="40"/>
      <c r="G13" s="12" t="s">
        <v>19</v>
      </c>
      <c r="H13" s="51">
        <v>5348</v>
      </c>
      <c r="I13" s="26">
        <f>SUM(H13*F13)</f>
        <v>0</v>
      </c>
      <c r="J13" s="27"/>
      <c r="K13" s="40"/>
      <c r="L13" s="12" t="s">
        <v>19</v>
      </c>
      <c r="M13" s="51">
        <v>7131</v>
      </c>
      <c r="N13" s="26">
        <f>SUM(M13*K13)</f>
        <v>0</v>
      </c>
    </row>
    <row r="14" spans="1:14" ht="15">
      <c r="A14" s="40"/>
      <c r="B14" s="12" t="s">
        <v>20</v>
      </c>
      <c r="C14" s="51">
        <f>SUM(C13)-(C13*0.67)</f>
        <v>1412.0699999999997</v>
      </c>
      <c r="D14" s="26">
        <f>SUM(C14*A14)</f>
        <v>0</v>
      </c>
      <c r="F14" s="40"/>
      <c r="G14" s="12" t="s">
        <v>20</v>
      </c>
      <c r="H14" s="51">
        <f>SUM(H13)-(H13*0.67)</f>
        <v>1764.8399999999997</v>
      </c>
      <c r="I14" s="26">
        <f>SUM(H14*F14)</f>
        <v>0</v>
      </c>
      <c r="J14" s="27"/>
      <c r="K14" s="40"/>
      <c r="L14" s="12" t="s">
        <v>20</v>
      </c>
      <c r="M14" s="51">
        <f>SUM(M13)-(M13*0.67)</f>
        <v>2353.2299999999996</v>
      </c>
      <c r="N14" s="26">
        <f>SUM(M14*K14)</f>
        <v>0</v>
      </c>
    </row>
    <row r="15" spans="1:14" ht="15">
      <c r="A15" s="40"/>
      <c r="B15" s="12" t="s">
        <v>21</v>
      </c>
      <c r="C15" s="51">
        <f>SUM(C13)-(C13*0.75)</f>
        <v>1069.75</v>
      </c>
      <c r="D15" s="26">
        <f>SUM(C15*A15)</f>
        <v>0</v>
      </c>
      <c r="F15" s="40"/>
      <c r="G15" s="12" t="s">
        <v>21</v>
      </c>
      <c r="H15" s="51">
        <f>SUM(H13)-(H13*0.75)</f>
        <v>1337</v>
      </c>
      <c r="I15" s="26">
        <f>SUM(H15*F15)</f>
        <v>0</v>
      </c>
      <c r="J15" s="27"/>
      <c r="K15" s="40"/>
      <c r="L15" s="12" t="s">
        <v>21</v>
      </c>
      <c r="M15" s="51">
        <f>SUM(M13)-(M13*0.75)</f>
        <v>1782.75</v>
      </c>
      <c r="N15" s="26">
        <f>SUM(M15*K15)</f>
        <v>0</v>
      </c>
    </row>
    <row r="16" spans="1:14" ht="15">
      <c r="A16" s="40"/>
      <c r="B16" s="12" t="s">
        <v>22</v>
      </c>
      <c r="C16" s="51">
        <f>SUM(C13)-(C13*0.5)</f>
        <v>2139.5</v>
      </c>
      <c r="D16" s="26">
        <f>SUM(C16*A16)</f>
        <v>0</v>
      </c>
      <c r="F16" s="40"/>
      <c r="G16" s="12" t="s">
        <v>22</v>
      </c>
      <c r="H16" s="51">
        <f>SUM(H13)-(H13*0.5)</f>
        <v>2674</v>
      </c>
      <c r="I16" s="26">
        <f>SUM(H16*F16)</f>
        <v>0</v>
      </c>
      <c r="J16" s="27"/>
      <c r="K16" s="40"/>
      <c r="L16" s="12" t="s">
        <v>22</v>
      </c>
      <c r="M16" s="51">
        <f>SUM(M13)-(M13*0.5)</f>
        <v>3565.5</v>
      </c>
      <c r="N16" s="26">
        <f>SUM(M16*K16)</f>
        <v>0</v>
      </c>
    </row>
    <row r="17" spans="1:14" ht="15">
      <c r="A17" s="40"/>
      <c r="B17" s="12" t="s">
        <v>23</v>
      </c>
      <c r="C17" s="51">
        <f>SUM(C13)-(C13*0.25)</f>
        <v>3209.25</v>
      </c>
      <c r="D17" s="26">
        <f>SUM(C17*A17)</f>
        <v>0</v>
      </c>
      <c r="F17" s="40"/>
      <c r="G17" s="12" t="s">
        <v>23</v>
      </c>
      <c r="H17" s="51">
        <f>SUM(H13)-(H13*0.25)</f>
        <v>4011</v>
      </c>
      <c r="I17" s="26">
        <f>SUM(H17*F17)</f>
        <v>0</v>
      </c>
      <c r="J17" s="27"/>
      <c r="K17" s="40"/>
      <c r="L17" s="12" t="s">
        <v>23</v>
      </c>
      <c r="M17" s="51">
        <f>SUM(M13)-(M13*0.25)</f>
        <v>5348.25</v>
      </c>
      <c r="N17" s="26">
        <f>SUM(M17*K17)</f>
        <v>0</v>
      </c>
    </row>
    <row r="18" spans="1:14" ht="30">
      <c r="A18" s="40"/>
      <c r="B18" s="17" t="s">
        <v>32</v>
      </c>
      <c r="C18" s="18" t="s">
        <v>31</v>
      </c>
      <c r="D18" s="26"/>
      <c r="F18" s="40"/>
      <c r="G18" s="17" t="s">
        <v>32</v>
      </c>
      <c r="H18" s="18" t="s">
        <v>31</v>
      </c>
      <c r="I18" s="26"/>
      <c r="J18" s="27"/>
      <c r="K18" s="40"/>
      <c r="L18" s="17" t="s">
        <v>32</v>
      </c>
      <c r="M18" s="18" t="s">
        <v>31</v>
      </c>
      <c r="N18" s="26"/>
    </row>
    <row r="19" spans="3:14" ht="15">
      <c r="C19" s="47" t="s">
        <v>16</v>
      </c>
      <c r="D19" s="46">
        <f>SUM(D13:D18)</f>
        <v>0</v>
      </c>
      <c r="F19" s="19"/>
      <c r="H19" s="45" t="s">
        <v>16</v>
      </c>
      <c r="I19" s="46">
        <f>SUM(I13:I18)</f>
        <v>0</v>
      </c>
      <c r="J19" s="27"/>
      <c r="K19" s="27"/>
      <c r="M19" s="47" t="s">
        <v>16</v>
      </c>
      <c r="N19" s="46">
        <f>SUM(N13:N18)</f>
        <v>0</v>
      </c>
    </row>
    <row r="20" spans="2:12" ht="15">
      <c r="B20" s="37"/>
      <c r="F20" s="19"/>
      <c r="G20" s="32"/>
      <c r="H20" s="27"/>
      <c r="I20" s="27"/>
      <c r="J20" s="27"/>
      <c r="K20" s="27"/>
      <c r="L20" s="37"/>
    </row>
    <row r="21" spans="1:14" ht="26.25" customHeight="1">
      <c r="A21" s="52" t="s">
        <v>35</v>
      </c>
      <c r="B21" s="50" t="s">
        <v>27</v>
      </c>
      <c r="C21" s="25"/>
      <c r="D21" s="25"/>
      <c r="F21" s="52" t="s">
        <v>35</v>
      </c>
      <c r="G21" s="36" t="s">
        <v>28</v>
      </c>
      <c r="H21" s="34"/>
      <c r="I21" s="34"/>
      <c r="J21" s="27"/>
      <c r="K21" s="52" t="s">
        <v>35</v>
      </c>
      <c r="L21" s="21" t="s">
        <v>29</v>
      </c>
      <c r="M21" s="12"/>
      <c r="N21" s="13"/>
    </row>
    <row r="22" spans="1:14" ht="15">
      <c r="A22" s="40"/>
      <c r="B22" s="12" t="s">
        <v>19</v>
      </c>
      <c r="C22" s="51">
        <v>10697</v>
      </c>
      <c r="D22" s="26">
        <f>SUM(C22*A22)</f>
        <v>0</v>
      </c>
      <c r="F22" s="40"/>
      <c r="G22" s="12" t="s">
        <v>19</v>
      </c>
      <c r="H22" s="51">
        <v>16639</v>
      </c>
      <c r="I22" s="26">
        <f>SUM(H22*F22)</f>
        <v>0</v>
      </c>
      <c r="J22" s="27"/>
      <c r="K22" s="41"/>
      <c r="L22" s="12" t="s">
        <v>19</v>
      </c>
      <c r="M22" s="51">
        <v>20205</v>
      </c>
      <c r="N22" s="26">
        <f>SUM(M22*K22)</f>
        <v>0</v>
      </c>
    </row>
    <row r="23" spans="1:14" ht="15">
      <c r="A23" s="40"/>
      <c r="B23" s="12" t="s">
        <v>20</v>
      </c>
      <c r="C23" s="51">
        <f>SUM(C22)-(C22*0.67)</f>
        <v>3530.0099999999993</v>
      </c>
      <c r="D23" s="26">
        <f>SUM(C23*A23)</f>
        <v>0</v>
      </c>
      <c r="F23" s="40"/>
      <c r="G23" s="12" t="s">
        <v>20</v>
      </c>
      <c r="H23" s="51">
        <f>SUM(H22)-(H22*0.67)</f>
        <v>5490.869999999999</v>
      </c>
      <c r="I23" s="26">
        <f>SUM(H23*F23)</f>
        <v>0</v>
      </c>
      <c r="J23" s="27"/>
      <c r="K23" s="41"/>
      <c r="L23" s="12" t="s">
        <v>20</v>
      </c>
      <c r="M23" s="51">
        <f>SUM(M22)-(M22*0.67)</f>
        <v>6667.65</v>
      </c>
      <c r="N23" s="26">
        <f>SUM(M23*K23)</f>
        <v>0</v>
      </c>
    </row>
    <row r="24" spans="1:14" ht="15">
      <c r="A24" s="40"/>
      <c r="B24" s="12" t="s">
        <v>21</v>
      </c>
      <c r="C24" s="51">
        <f>SUM(C22)-(C22*0.75)</f>
        <v>2674.25</v>
      </c>
      <c r="D24" s="26">
        <f>SUM(C24*A24)</f>
        <v>0</v>
      </c>
      <c r="F24" s="40"/>
      <c r="G24" s="12" t="s">
        <v>21</v>
      </c>
      <c r="H24" s="51">
        <f>SUM(H22)-(H22*0.75)</f>
        <v>4159.75</v>
      </c>
      <c r="I24" s="26">
        <f>SUM(H24*F24)</f>
        <v>0</v>
      </c>
      <c r="J24" s="27"/>
      <c r="K24" s="41"/>
      <c r="L24" s="12" t="s">
        <v>21</v>
      </c>
      <c r="M24" s="51">
        <f>SUM(M22)-(M22*0.75)</f>
        <v>5051.25</v>
      </c>
      <c r="N24" s="26">
        <f>SUM(M24*K24)</f>
        <v>0</v>
      </c>
    </row>
    <row r="25" spans="1:14" ht="15">
      <c r="A25" s="40"/>
      <c r="B25" s="12" t="s">
        <v>22</v>
      </c>
      <c r="C25" s="51">
        <f>SUM(C22)-(C22*0.5)</f>
        <v>5348.5</v>
      </c>
      <c r="D25" s="26">
        <f>SUM(C25*A25)</f>
        <v>0</v>
      </c>
      <c r="F25" s="40"/>
      <c r="G25" s="12" t="s">
        <v>22</v>
      </c>
      <c r="H25" s="51">
        <f>SUM(H22)-(H22*0.5)</f>
        <v>8319.5</v>
      </c>
      <c r="I25" s="26">
        <f>SUM(H25*F25)</f>
        <v>0</v>
      </c>
      <c r="J25" s="27"/>
      <c r="K25" s="41"/>
      <c r="L25" s="12" t="s">
        <v>22</v>
      </c>
      <c r="M25" s="51">
        <f>SUM(M22)-(M22*0.5)</f>
        <v>10102.5</v>
      </c>
      <c r="N25" s="26">
        <f>SUM(M25*K25)</f>
        <v>0</v>
      </c>
    </row>
    <row r="26" spans="1:14" ht="15">
      <c r="A26" s="40"/>
      <c r="B26" s="12" t="s">
        <v>23</v>
      </c>
      <c r="C26" s="51">
        <f>SUM(C22)-(C22*0.25)</f>
        <v>8022.75</v>
      </c>
      <c r="D26" s="26">
        <f>SUM(C26*A26)</f>
        <v>0</v>
      </c>
      <c r="F26" s="40"/>
      <c r="G26" s="12" t="s">
        <v>23</v>
      </c>
      <c r="H26" s="51">
        <f>SUM(H22)-(H22*0.25)</f>
        <v>12479.25</v>
      </c>
      <c r="I26" s="26">
        <f>SUM(H26*F26)</f>
        <v>0</v>
      </c>
      <c r="J26" s="27"/>
      <c r="K26" s="41"/>
      <c r="L26" s="12" t="s">
        <v>23</v>
      </c>
      <c r="M26" s="51">
        <f>SUM(M22)-(M22*0.25)</f>
        <v>15153.75</v>
      </c>
      <c r="N26" s="26">
        <f>SUM(M26*K26)</f>
        <v>0</v>
      </c>
    </row>
    <row r="27" spans="1:14" ht="30">
      <c r="A27" s="40"/>
      <c r="B27" s="17" t="s">
        <v>32</v>
      </c>
      <c r="C27" s="18" t="s">
        <v>31</v>
      </c>
      <c r="D27" s="26"/>
      <c r="F27" s="40"/>
      <c r="G27" s="17" t="s">
        <v>32</v>
      </c>
      <c r="H27" s="18" t="s">
        <v>31</v>
      </c>
      <c r="I27" s="26"/>
      <c r="J27" s="27"/>
      <c r="K27" s="41"/>
      <c r="L27" s="17" t="s">
        <v>32</v>
      </c>
      <c r="M27" s="18" t="s">
        <v>31</v>
      </c>
      <c r="N27" s="26"/>
    </row>
    <row r="28" spans="1:14" ht="15">
      <c r="A28" s="28"/>
      <c r="C28" s="29" t="s">
        <v>16</v>
      </c>
      <c r="D28" s="46">
        <f>SUM(D22:D27)</f>
        <v>0</v>
      </c>
      <c r="H28" s="47" t="s">
        <v>16</v>
      </c>
      <c r="I28" s="46">
        <f>SUM(I22:I27)</f>
        <v>0</v>
      </c>
      <c r="J28" s="27"/>
      <c r="K28" s="19"/>
      <c r="M28" s="45" t="s">
        <v>16</v>
      </c>
      <c r="N28" s="46">
        <f>SUM(N22:N27)</f>
        <v>0</v>
      </c>
    </row>
    <row r="29" spans="1:13" ht="15.75">
      <c r="A29" s="19"/>
      <c r="B29" s="38"/>
      <c r="C29" s="27"/>
      <c r="D29" s="27"/>
      <c r="E29" s="27"/>
      <c r="F29" s="27"/>
      <c r="J29" s="31"/>
      <c r="K29" s="31"/>
      <c r="L29" s="30"/>
      <c r="M29" s="33"/>
    </row>
    <row r="30" spans="1:14" ht="15" customHeight="1">
      <c r="A30" s="19"/>
      <c r="B30" s="38"/>
      <c r="C30" s="27"/>
      <c r="D30" s="27"/>
      <c r="E30" s="27"/>
      <c r="F30" s="27"/>
      <c r="J30" s="31"/>
      <c r="K30" s="31"/>
      <c r="L30" s="49" t="s">
        <v>30</v>
      </c>
      <c r="M30" s="77">
        <f>SUM(D10+I10+N10+D19+I19+N19+D28+I28+N28)</f>
        <v>0</v>
      </c>
      <c r="N30" s="78"/>
    </row>
  </sheetData>
  <sheetProtection/>
  <mergeCells count="1">
    <mergeCell ref="M30:N30"/>
  </mergeCells>
  <printOptions/>
  <pageMargins left="0.25" right="0.25" top="0.5" bottom="0.5" header="0.5" footer="0.5"/>
  <pageSetup horizontalDpi="600" verticalDpi="600" orientation="landscape" r:id="rId1"/>
  <headerFooter alignWithMargins="0">
    <oddFooter>&amp;LEffective 3/1/08&amp;CPage 2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agunter</dc:creator>
  <cp:keywords/>
  <dc:description/>
  <cp:lastModifiedBy>btracey</cp:lastModifiedBy>
  <cp:lastPrinted>2007-12-14T15:44:31Z</cp:lastPrinted>
  <dcterms:created xsi:type="dcterms:W3CDTF">2007-12-12T16:41:22Z</dcterms:created>
  <dcterms:modified xsi:type="dcterms:W3CDTF">2012-04-11T16:28:37Z</dcterms:modified>
  <cp:category/>
  <cp:version/>
  <cp:contentType/>
  <cp:contentStatus/>
</cp:coreProperties>
</file>