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9375" windowHeight="4965" tabRatio="911"/>
  </bookViews>
  <sheets>
    <sheet name="Form1 General" sheetId="1" r:id="rId1"/>
    <sheet name="Form1 Debt Svc" sheetId="40" r:id="rId2"/>
    <sheet name="Form2 General" sheetId="17" r:id="rId3"/>
    <sheet name="Form2 Debt Svc" sheetId="43" r:id="rId4"/>
    <sheet name="Form 3" sheetId="18" r:id="rId5"/>
    <sheet name="Form 3b" sheetId="64" r:id="rId6"/>
    <sheet name="Form4" sheetId="20" r:id="rId7"/>
    <sheet name="Form 4a" sheetId="21" r:id="rId8"/>
    <sheet name="Form4b General" sheetId="22" r:id="rId9"/>
    <sheet name="Form4b Debt Svc" sheetId="55" r:id="rId10"/>
    <sheet name="Sheet1" sheetId="65" r:id="rId11"/>
  </sheets>
  <externalReferences>
    <externalReference r:id="rId12"/>
  </externalReferences>
  <definedNames>
    <definedName name="_xlnm.Print_Area" localSheetId="4">'Form 3'!$A$1:$K$52</definedName>
  </definedNames>
  <calcPr calcId="125725"/>
</workbook>
</file>

<file path=xl/calcChain.xml><?xml version="1.0" encoding="utf-8"?>
<calcChain xmlns="http://schemas.openxmlformats.org/spreadsheetml/2006/main">
  <c r="M16" i="22"/>
  <c r="H129" i="1"/>
  <c r="H122"/>
  <c r="H66"/>
  <c r="H65"/>
  <c r="H36"/>
  <c r="H35"/>
  <c r="H33"/>
  <c r="H32"/>
  <c r="H31"/>
  <c r="H30"/>
  <c r="H24"/>
  <c r="H23"/>
  <c r="H22"/>
  <c r="H21"/>
  <c r="H20"/>
  <c r="H19"/>
  <c r="H18"/>
  <c r="H42" l="1"/>
  <c r="H44"/>
  <c r="H92"/>
  <c r="H51"/>
  <c r="H146"/>
  <c r="H145"/>
  <c r="H101"/>
  <c r="H98"/>
  <c r="H96"/>
  <c r="H95"/>
  <c r="H147"/>
  <c r="H117"/>
  <c r="H45"/>
  <c r="H38"/>
  <c r="H43"/>
  <c r="H37"/>
  <c r="H34"/>
  <c r="H129" i="40"/>
  <c r="J145"/>
  <c r="J192"/>
  <c r="E40" i="18"/>
  <c r="D40"/>
  <c r="I140" i="1"/>
  <c r="I90"/>
  <c r="I98"/>
  <c r="I105"/>
  <c r="I112"/>
  <c r="I119"/>
  <c r="I126"/>
  <c r="I133"/>
  <c r="I151"/>
  <c r="I153"/>
  <c r="I27"/>
  <c r="I39"/>
  <c r="I46"/>
  <c r="I47"/>
  <c r="I55"/>
  <c r="I62"/>
  <c r="I69"/>
  <c r="I76"/>
  <c r="I77"/>
  <c r="I168"/>
  <c r="I176"/>
  <c r="I182"/>
  <c r="I189"/>
  <c r="I196"/>
  <c r="I198"/>
  <c r="I200"/>
  <c r="K73" i="17"/>
  <c r="M28" i="22"/>
  <c r="M73" i="17"/>
  <c r="M29" i="22"/>
  <c r="M30"/>
  <c r="I85" i="40"/>
  <c r="I143"/>
  <c r="I91"/>
  <c r="I98"/>
  <c r="I105"/>
  <c r="I112"/>
  <c r="I119"/>
  <c r="I126"/>
  <c r="I133"/>
  <c r="I145"/>
  <c r="I188"/>
  <c r="I160"/>
  <c r="I168"/>
  <c r="I174"/>
  <c r="I181"/>
  <c r="I190"/>
  <c r="I29"/>
  <c r="I36"/>
  <c r="I43"/>
  <c r="I44"/>
  <c r="I52"/>
  <c r="I59"/>
  <c r="I66"/>
  <c r="I73"/>
  <c r="I74"/>
  <c r="I192"/>
  <c r="M21" i="55"/>
  <c r="K73" i="43"/>
  <c r="M73"/>
  <c r="M30" i="55"/>
  <c r="M31"/>
  <c r="M34"/>
  <c r="M36"/>
  <c r="C21" i="18"/>
  <c r="B20"/>
  <c r="B21"/>
  <c r="B40"/>
  <c r="Q27" i="21"/>
  <c r="Q26"/>
  <c r="Q25"/>
  <c r="Q24"/>
  <c r="Q28"/>
  <c r="Q18"/>
  <c r="Q17"/>
  <c r="Q16"/>
  <c r="Q15"/>
  <c r="M38" i="55"/>
  <c r="M39"/>
  <c r="T28" i="21"/>
  <c r="T19"/>
  <c r="S28"/>
  <c r="R28"/>
  <c r="S19"/>
  <c r="R19"/>
  <c r="Q19"/>
  <c r="M14" i="22" l="1"/>
  <c r="M21" s="1"/>
  <c r="M31" s="1"/>
  <c r="M34" s="1"/>
  <c r="M36" l="1"/>
  <c r="C20" i="18" s="1"/>
  <c r="C40" s="1"/>
  <c r="M38" i="22"/>
  <c r="M39" s="1"/>
</calcChain>
</file>

<file path=xl/sharedStrings.xml><?xml version="1.0" encoding="utf-8"?>
<sst xmlns="http://schemas.openxmlformats.org/spreadsheetml/2006/main" count="958" uniqueCount="440">
  <si>
    <t>BUDGET ESTIMATE FOR</t>
  </si>
  <si>
    <t>(Office, Board, Commission, Department, Institution or Fund)</t>
  </si>
  <si>
    <t>(If County Budget, Enter County Name)</t>
  </si>
  <si>
    <t>Total</t>
  </si>
  <si>
    <t>Items</t>
  </si>
  <si>
    <t>Estimate</t>
  </si>
  <si>
    <t>Approved</t>
  </si>
  <si>
    <t>PERSONAL SERVICES</t>
  </si>
  <si>
    <t>Salaries and Wages</t>
  </si>
  <si>
    <t>Employee Benefits</t>
  </si>
  <si>
    <t>Other Personal Services</t>
  </si>
  <si>
    <t>Total Personal Services</t>
  </si>
  <si>
    <t>SUPPLIES</t>
  </si>
  <si>
    <t>Office Supplies</t>
  </si>
  <si>
    <t>Operating Supplies</t>
  </si>
  <si>
    <t>Repair and Maintenance Supplies</t>
  </si>
  <si>
    <t>Other Supplies</t>
  </si>
  <si>
    <t>Total Supplies</t>
  </si>
  <si>
    <t>OTHER SERVICES AND CHARGES</t>
  </si>
  <si>
    <t>Professional Services</t>
  </si>
  <si>
    <t>Communication and Transportation</t>
  </si>
  <si>
    <t>Printing and Advertising</t>
  </si>
  <si>
    <t>Insurance</t>
  </si>
  <si>
    <t>Utility Services</t>
  </si>
  <si>
    <t>Repairs and Maintenance</t>
  </si>
  <si>
    <t>Rentals</t>
  </si>
  <si>
    <t>Debt Service</t>
  </si>
  <si>
    <t>Other Services and Charges</t>
  </si>
  <si>
    <t>Total Other Services and Charges</t>
  </si>
  <si>
    <t>CAPITAL OUTLAYS</t>
  </si>
  <si>
    <t>Land</t>
  </si>
  <si>
    <t>Buildings</t>
  </si>
  <si>
    <t>Improvements Other Than Buildings</t>
  </si>
  <si>
    <t>Machinery and Equipment</t>
  </si>
  <si>
    <t>Other Capital Outlays</t>
  </si>
  <si>
    <t>Total Capital Outlay</t>
  </si>
  <si>
    <t>TOTAL BUDGET ESTIMATE</t>
  </si>
  <si>
    <t>(Name of Office, Board, Commission, Department, Institution or Fund)</t>
  </si>
  <si>
    <t>day of</t>
  </si>
  <si>
    <t>PRESCRIBED BY DEPARTMENT OF LOCAL GOVERNMENT FINANCE</t>
  </si>
  <si>
    <t>Budget Form No. 1 (Rev. 2002)</t>
  </si>
  <si>
    <t>APPROVED BY STATE BOARD OF ACCOUNTS</t>
  </si>
  <si>
    <t>(If City, Town or Fire Protection District Budget, Enter Name)</t>
  </si>
  <si>
    <t xml:space="preserve"> ID    YEAR   CO    TYPE      KEY</t>
  </si>
  <si>
    <t>(I) (We) herby certify that the foregoing is a true and fair estimate of the necessary expense of the</t>
  </si>
  <si>
    <t>Dated this</t>
  </si>
  <si>
    <t>City &amp; Town Budget Form No. 2 (Rev. 2002)</t>
  </si>
  <si>
    <t>APPROVED BY THE STATE BOARD OF ACCOUNTS</t>
  </si>
  <si>
    <t>ID</t>
  </si>
  <si>
    <t>YEAR</t>
  </si>
  <si>
    <t>CO</t>
  </si>
  <si>
    <t>TYPE</t>
  </si>
  <si>
    <t>KEY</t>
  </si>
  <si>
    <t>FROM SOURCES OTHER THAN GENERAL PROPERTY TAXES</t>
  </si>
  <si>
    <t>ESTIMATED AMOUNTS TO BE RECEIVED</t>
  </si>
  <si>
    <t>~A~</t>
  </si>
  <si>
    <t>~X~</t>
  </si>
  <si>
    <t>~B~</t>
  </si>
  <si>
    <t>Department of</t>
  </si>
  <si>
    <t>to</t>
  </si>
  <si>
    <t>Local</t>
  </si>
  <si>
    <t>Governmental Finance</t>
  </si>
  <si>
    <t>OTHER TAXES:</t>
  </si>
  <si>
    <t>0201</t>
  </si>
  <si>
    <t>Financial Institutions Tax……………………………..</t>
  </si>
  <si>
    <t xml:space="preserve"> </t>
  </si>
  <si>
    <t>0202</t>
  </si>
  <si>
    <t>License Excise Tax…………………………………</t>
  </si>
  <si>
    <t>0203</t>
  </si>
  <si>
    <t>CAGIT Certified Shares............................................</t>
  </si>
  <si>
    <t>0204</t>
  </si>
  <si>
    <t>CAGIT Property Tax Replacement Credit...............</t>
  </si>
  <si>
    <t>xxxxxxxxxx</t>
  </si>
  <si>
    <t>0212</t>
  </si>
  <si>
    <t>County Option Income Tax (COIT)................................…</t>
  </si>
  <si>
    <t>0217</t>
  </si>
  <si>
    <t xml:space="preserve">CVET Commercial Vehicle Excise Tax……………... </t>
  </si>
  <si>
    <t>0207</t>
  </si>
  <si>
    <t>Wheeltax…………………………………………….</t>
  </si>
  <si>
    <t>0206</t>
  </si>
  <si>
    <t>Surtax………………………………………………..</t>
  </si>
  <si>
    <t>LICENSES AND PERMITS:</t>
  </si>
  <si>
    <t>3101</t>
  </si>
  <si>
    <t>Dog Licenses.........................……..........................</t>
  </si>
  <si>
    <t>3102</t>
  </si>
  <si>
    <t>Cable TV…………………..…………………………..</t>
  </si>
  <si>
    <t>.........…….............</t>
  </si>
  <si>
    <t>3201</t>
  </si>
  <si>
    <t>Building Permits...............................………...................</t>
  </si>
  <si>
    <t>3202</t>
  </si>
  <si>
    <t>Street and Curb Cut Permits................……...............</t>
  </si>
  <si>
    <t>INTERGOVERNMENTAL REVENUE:</t>
  </si>
  <si>
    <t>1121</t>
  </si>
  <si>
    <t>Federal Matching Funds............................................</t>
  </si>
  <si>
    <t>1300</t>
  </si>
  <si>
    <t>Federal payments in Lieu of Taxes............................</t>
  </si>
  <si>
    <t>1399</t>
  </si>
  <si>
    <t>Motor Vehicle Highway Distributions................................</t>
  </si>
  <si>
    <t>1417</t>
  </si>
  <si>
    <t>Local Road and Street …………….................................</t>
  </si>
  <si>
    <t>1501</t>
  </si>
  <si>
    <t>Liquor Excise Tax Distributions..................................</t>
  </si>
  <si>
    <t>1502</t>
  </si>
  <si>
    <t>Alcohol Beverage Gallonage Tax Distribution...................</t>
  </si>
  <si>
    <t>1503</t>
  </si>
  <si>
    <t>Cigarette Tax Distribution-General............................</t>
  </si>
  <si>
    <t>1504</t>
  </si>
  <si>
    <t>Cigarette Tax to CCIF..................................................</t>
  </si>
  <si>
    <t>1505</t>
  </si>
  <si>
    <t>Cigarette Tax-Fire Pension Fund................................</t>
  </si>
  <si>
    <t>1506</t>
  </si>
  <si>
    <t>Cigarette Tax-Police Pension Fund.............................</t>
  </si>
  <si>
    <t>1600</t>
  </si>
  <si>
    <t>State Payments in  Lieu of Taxes...............................</t>
  </si>
  <si>
    <t>CHARGES FOR SERVICES:</t>
  </si>
  <si>
    <t>2206</t>
  </si>
  <si>
    <t>Fire Protection Contracts.........................................</t>
  </si>
  <si>
    <t>2501</t>
  </si>
  <si>
    <t>Dog Pound Receipts................................................</t>
  </si>
  <si>
    <t>FINES AND FORFEITURES:</t>
  </si>
  <si>
    <t>4101</t>
  </si>
  <si>
    <t>Court Docket Fees...................................................</t>
  </si>
  <si>
    <t>4104</t>
  </si>
  <si>
    <t>Ordinance Violations...............................................</t>
  </si>
  <si>
    <t>MISCELLANEOUS REVENUE:</t>
  </si>
  <si>
    <t>6100</t>
  </si>
  <si>
    <t>Interest on Investments................…...........................</t>
  </si>
  <si>
    <t>6200</t>
  </si>
  <si>
    <t>Rental Property.................….......................................</t>
  </si>
  <si>
    <t>6500</t>
  </si>
  <si>
    <t>Miscellaneous Revenue……………………....………</t>
  </si>
  <si>
    <t>OTHER FINANCING SOURCES:</t>
  </si>
  <si>
    <t>5201</t>
  </si>
  <si>
    <t>Transfer from Parking Meter Fund..........................</t>
  </si>
  <si>
    <t>5202</t>
  </si>
  <si>
    <t>Transfer from CCIF..................................................</t>
  </si>
  <si>
    <t>5205</t>
  </si>
  <si>
    <t>Transfer from _____________Utility.......................</t>
  </si>
  <si>
    <t>........................</t>
  </si>
  <si>
    <t>9999</t>
  </si>
  <si>
    <t>Total Columns A and B............................</t>
  </si>
  <si>
    <t>Line 8A</t>
  </si>
  <si>
    <t>Line 8B</t>
  </si>
  <si>
    <t xml:space="preserve">NOTE:  </t>
  </si>
  <si>
    <t>Col. A is for the period from July 1 to December 31 of the present year.</t>
  </si>
  <si>
    <t>Col. B is for the period from January 1 to December 31 of the incoming year.</t>
  </si>
  <si>
    <t>Cols. X are reserved for the Department of Local Government Finance.</t>
  </si>
  <si>
    <t>(CAGIT) means County Adjusted Gross Income Tax.</t>
  </si>
  <si>
    <t>tax rate, or tax levy by filing an objecting petition with proper officers of the political subdivision within seven days after the hearing. The objecting petition must identify the provisions of the budget, tax rate or tax levy that taxpayers object to.</t>
  </si>
  <si>
    <t>BUDGET ESTIMATE</t>
  </si>
  <si>
    <t>Net Assessed Value</t>
  </si>
  <si>
    <t>Complete details of budget estimates by fund and/or department may be seen at the County Auditor, City Controller, or Clerk-Treasurer's or Fire Protection District Offices.</t>
  </si>
  <si>
    <t xml:space="preserve">Maximum Estimated </t>
  </si>
  <si>
    <t xml:space="preserve">Funds to be Raised  </t>
  </si>
  <si>
    <t>Excessive Levy</t>
  </si>
  <si>
    <t>Fund Name</t>
  </si>
  <si>
    <t>Budget Estimate</t>
  </si>
  <si>
    <t xml:space="preserve">(Including appeals and </t>
  </si>
  <si>
    <t>Appeals (included in</t>
  </si>
  <si>
    <t>Current Tax Levy</t>
  </si>
  <si>
    <t xml:space="preserve">levies exempt from </t>
  </si>
  <si>
    <t>Column 3)</t>
  </si>
  <si>
    <t xml:space="preserve">maximum levy </t>
  </si>
  <si>
    <t>limitations)</t>
  </si>
  <si>
    <t>TOTAL</t>
  </si>
  <si>
    <t>(County Auditor, City Controller, Clerk-Treasurer or Fire protection District)</t>
  </si>
  <si>
    <t>INSTRUCTIONS TO COUNTY AUDITORS, CITY CONTROLLERS, CLERK-TREASURERS AND PUBLISHERS</t>
  </si>
  <si>
    <t>(NOT TO BE PUBLISHED)</t>
  </si>
  <si>
    <t>TO COUNTY AUDITORS, CITY CONTROLLERS AND CLERK-TREASURERS:</t>
  </si>
  <si>
    <t>1.</t>
  </si>
  <si>
    <t>Budget Form No. 3 is the only budget form to be published.  All of the information on the front side of Budget</t>
  </si>
  <si>
    <t>6.</t>
  </si>
  <si>
    <t>Only whole dollar amounts will  be used (no cents) for amounts  listed  in the  "Net Tax Rate  column.</t>
  </si>
  <si>
    <t>Form No. 3  must  be  published  by  every  county,  city and town.   The Township  Poor  Relief  Tax  Rates</t>
  </si>
  <si>
    <t>7.</t>
  </si>
  <si>
    <t>Where multiple  choices  are listed  for governmental units, boards, or fiscal officers, only one should</t>
  </si>
  <si>
    <t xml:space="preserve">counties.  The Township Poor Relief Tax Rates schedule shall be published within the county advertisement </t>
  </si>
  <si>
    <t>be used with the others marked out.  In each example use only one (1) county, city, town; (2) County</t>
  </si>
  <si>
    <t>as a separate schedule after or immediately below the Budget Estimate Schedule.</t>
  </si>
  <si>
    <t>Council, Common Council, Town Council; (3) Council or; (4) County Auditor, City Controller, Clerk-</t>
  </si>
  <si>
    <t>Treasurer.</t>
  </si>
  <si>
    <t>2.</t>
  </si>
  <si>
    <t>Strike out all blank lines before submitting this notice to the newspapers for publication; also, cross out any</t>
  </si>
  <si>
    <t>blank columns.</t>
  </si>
  <si>
    <t>TO PUBLISHERS:</t>
  </si>
  <si>
    <t>3.</t>
  </si>
  <si>
    <t>All funds  which  have budget  and/or tax  rate must be listed and published on Budget Form No. 3  All funds</t>
  </si>
  <si>
    <t xml:space="preserve">The notice shall be set in solid type not larger than the type used in the regular reading matter of the </t>
  </si>
  <si>
    <t xml:space="preserve">which have  a budget  and/or tax rate  must have a supporting Budget Form No.1 (or group of Budget Forms </t>
  </si>
  <si>
    <t xml:space="preserve">newspaper   without   any  leads  or   other   devices  for increasing  space, pursuant to  the  Legal </t>
  </si>
  <si>
    <t xml:space="preserve">No.1 for the General Fund) filed with  the County Auditor, City Controller or Clerk-Treasurer.  In  the event no </t>
  </si>
  <si>
    <t>Advertising Law.</t>
  </si>
  <si>
    <t xml:space="preserve">budget is requested  for  a fund, but a rate  is required  (or conversely a budget is requested,  but no rate is </t>
  </si>
  <si>
    <t>required) Budget Forms No. 1 and 3 should so indicate and be acted upon by the proper council.</t>
  </si>
  <si>
    <t>The width of the notice will depend upon the size of type in which it is set and the number of funds</t>
  </si>
  <si>
    <t>listed under FUNDS.  The budget estimate (above) is designed to be set in two columns in the same</t>
  </si>
  <si>
    <t>4.</t>
  </si>
  <si>
    <t>In column entitled "Fund" list each fund shown on Budget Forms No.4-A and 4-B.  This will include all funds</t>
  </si>
  <si>
    <t>width as the remaining notice.</t>
  </si>
  <si>
    <t xml:space="preserve">which require  either a budget  and/or a tax rate.   In column entitled "Budget Estimate" enter for each fund, </t>
  </si>
  <si>
    <t>the total from Budget Form No. 1.</t>
  </si>
  <si>
    <t xml:space="preserve">The  budget  estimate  (above)  shall be set with one-half of the detail items in each column.  Where </t>
  </si>
  <si>
    <t>items are stricken out in either column this fact shall be considered and the items so arranged by the</t>
  </si>
  <si>
    <t>5.</t>
  </si>
  <si>
    <t xml:space="preserve">In column entitled "Estimate of Funds to be Raised" enter for each fund the applicable total from Budget Form </t>
  </si>
  <si>
    <t>publisher in setting the notice.</t>
  </si>
  <si>
    <t>4-B, line 16, "Net Amount to be Raised" under column headed "Amounts Used to Compute Proposed Budget.</t>
  </si>
  <si>
    <t>No amounts will be listed in this column for funds such as Local Road &amp; Street Fund, Parking Meter Fund and</t>
  </si>
  <si>
    <t>The  ruled  horizontal  and vertical lines  are only for convenience in preparing and setting the notice</t>
  </si>
  <si>
    <t>County  Highway  Fund, for  which no  tax levy is authorized.  Be  sure  to list all  funds  in accordance with</t>
  </si>
  <si>
    <t>and shall not be published.</t>
  </si>
  <si>
    <t>instruction 4 above.  Failure  to list and  publish  all funds such as cumulative funds and tax rates under "Net</t>
  </si>
  <si>
    <t xml:space="preserve">Tax Rate" will  result  in  their being abolished.   Amounts used in column headed "Property Tax Replacement </t>
  </si>
  <si>
    <t>This notice will be published two (2) times, one week apart, the first publication to be at least ten (10)</t>
  </si>
  <si>
    <t>Credit"  are to be furnished by the County Auditor.</t>
  </si>
  <si>
    <t>days before the public hearing date in the notice (IC 6-1.1-17-3).</t>
  </si>
  <si>
    <r>
      <t xml:space="preserve">schedule  as  shown  on the  example on the  back side  of  Budget Form No. 3  will  </t>
    </r>
    <r>
      <rPr>
        <b/>
        <sz val="8"/>
        <rFont val="Arial"/>
        <family val="2"/>
      </rPr>
      <t xml:space="preserve">only </t>
    </r>
    <r>
      <rPr>
        <sz val="8"/>
        <rFont val="Arial"/>
        <family val="2"/>
      </rPr>
      <t xml:space="preserve"> be  published by</t>
    </r>
  </si>
  <si>
    <t>Prescribed by State Board of Tax Commissioners</t>
  </si>
  <si>
    <t>Budget Form No. 4 (Rev. 2002)</t>
  </si>
  <si>
    <t>Form Approved by State Board of Accounts</t>
  </si>
  <si>
    <t>ORDINANCE FOR APPROPRIATIONS AND TAX RATES</t>
  </si>
  <si>
    <t xml:space="preserve">purposes herein specified, subject to the laws governing the same.   Such sums herein appropriated shall be held to include all expenditures authorized to be made during the year, unless </t>
  </si>
  <si>
    <t>shown on Budget Form 4-B and included herein.  Two (2) copies of Budget Forms 4-A and 4-B for all funds and departments are made a part of the budget report and submitted herewith.</t>
  </si>
  <si>
    <t>APPROVED BY:</t>
  </si>
  <si>
    <t>COUNTY COUNCIL</t>
  </si>
  <si>
    <t>COMMON COUNCIL OR FPD BOARD</t>
  </si>
  <si>
    <t>Presented  to  the  County  Council  of________________________________ County,</t>
  </si>
  <si>
    <t xml:space="preserve">This ordinance shall be in full force and effect from and after its passage and  </t>
  </si>
  <si>
    <t>Indiana, and read in full for the first time this____________________________ day of</t>
  </si>
  <si>
    <t>approval by the Common Council and the Mayor or Fire Protection Board.</t>
  </si>
  <si>
    <t>___________________________________, _______ yr.</t>
  </si>
  <si>
    <t>Adopted by the following vote on __________________________________, yr_______.</t>
  </si>
  <si>
    <t>Adopted with the following vote on________________________________ , yr _______ .</t>
  </si>
  <si>
    <t>President County Council</t>
  </si>
  <si>
    <t>ATTEST:</t>
  </si>
  <si>
    <t>YEA</t>
  </si>
  <si>
    <t>NAY</t>
  </si>
  <si>
    <t>County Auditor and/or Clerk of County Council</t>
  </si>
  <si>
    <t>Council/Board Member</t>
  </si>
  <si>
    <t>Council Member</t>
  </si>
  <si>
    <t>Presented to the County Council of ____________________________________ County,</t>
  </si>
  <si>
    <t xml:space="preserve">Indiana, and read in full for the second time, and adopted this_____________ day of </t>
  </si>
  <si>
    <t>_______ yr.  by the following vote:</t>
  </si>
  <si>
    <t>Approved by the Mayor/Board__________________________ , ______ yr</t>
  </si>
  <si>
    <t>Mayor/Board</t>
  </si>
  <si>
    <t>City Clerk or Clerk-Treasurer/Board</t>
  </si>
  <si>
    <t>PRESCRIBED BY THE DEPT OF LOCAL GOVERNMENT FINANCE</t>
  </si>
  <si>
    <t>Budget Form 4-A (Rev. 2002)</t>
  </si>
  <si>
    <t>BUDGET REPORT FOR</t>
  </si>
  <si>
    <t>TAXING UNIT</t>
  </si>
  <si>
    <t>COUNTY</t>
  </si>
  <si>
    <t>ORIGINAL</t>
  </si>
  <si>
    <t>FINAL BUDGET AFTER</t>
  </si>
  <si>
    <t>PUBLISHED</t>
  </si>
  <si>
    <t>AMOUNT APPROVED BY</t>
  </si>
  <si>
    <t>REDUCTION ORDERED</t>
  </si>
  <si>
    <t>BUDGET</t>
  </si>
  <si>
    <t>LOCAL COUNCIL</t>
  </si>
  <si>
    <t>TAX ADJUSTMENT</t>
  </si>
  <si>
    <t>BY THE DEPT</t>
  </si>
  <si>
    <t>APPROPRIATION</t>
  </si>
  <si>
    <t>OR BOARD</t>
  </si>
  <si>
    <t>BOARD</t>
  </si>
  <si>
    <t>LOCAL GOT. FINANCE</t>
  </si>
  <si>
    <t>FUND:</t>
  </si>
  <si>
    <t>DEPARTMENT:</t>
  </si>
  <si>
    <t>FUNCTION:</t>
  </si>
  <si>
    <t>100000</t>
  </si>
  <si>
    <t>200000</t>
  </si>
  <si>
    <t>300000</t>
  </si>
  <si>
    <t>400000</t>
  </si>
  <si>
    <t>CAPITAL OUTLAY</t>
  </si>
  <si>
    <t xml:space="preserve">                             TOTAL ______________</t>
  </si>
  <si>
    <t>(ONLY IF DEPARTMENTALIZED)</t>
  </si>
  <si>
    <t>Budget Form 4-B (rev. 2002)</t>
  </si>
  <si>
    <t>FUND</t>
  </si>
  <si>
    <t>BUDGET ESTIMATE - FINANCIAL STATEMENT - PROPOSED TAX RATE</t>
  </si>
  <si>
    <t xml:space="preserve">NET ASSESSED VALUATION </t>
  </si>
  <si>
    <t>(This form is to be prepared for each fund that requires either a tax rate or an appropriation)</t>
  </si>
  <si>
    <t>AMOUNT USED TO</t>
  </si>
  <si>
    <t>CONTROL BOARD</t>
  </si>
  <si>
    <t>COMPUTE PUBLISHED</t>
  </si>
  <si>
    <t>APPROPRIATING</t>
  </si>
  <si>
    <t>AND DLGF FINAL</t>
  </si>
  <si>
    <t>FUNDS REQUIRED FOR EXPENSES TO DECEMBER 31st OF INCOMING YEAR:</t>
  </si>
  <si>
    <t>BODY</t>
  </si>
  <si>
    <t>ACTION</t>
  </si>
  <si>
    <t>Total budget estimate for incoming year</t>
  </si>
  <si>
    <t>Necessary expenditures, July 1 to December 31 of present year, to be made from appropriation</t>
  </si>
  <si>
    <t>unexpended</t>
  </si>
  <si>
    <t>Additional appropriation necessary to be made July 1 to December 31 of present year</t>
  </si>
  <si>
    <t>Outstanding temporary loans</t>
  </si>
  <si>
    <t>a.  To be paid not included in lines 2 or 3</t>
  </si>
  <si>
    <t>b.  Not repaid by December 31 of present year</t>
  </si>
  <si>
    <t>Total funds required (add lines 1, 2, 3, 4a and 4b)</t>
  </si>
  <si>
    <t>FUNDS ON HAND TO BE RECEIVED FROM SOURCES OTHER THAN PROPOSED TAX LEVY:</t>
  </si>
  <si>
    <t>Actual cash balance, June 30 of present year (including cash investments)</t>
  </si>
  <si>
    <t>8.</t>
  </si>
  <si>
    <t>Miscellaneous revenue to be received July 1 of present year to December 31 of incoming year</t>
  </si>
  <si>
    <t>(Schedule on File):</t>
  </si>
  <si>
    <t>a.  Total Column A Budget Form 2</t>
  </si>
  <si>
    <t>b.  Total Column B Budget Form 2</t>
  </si>
  <si>
    <t>9.</t>
  </si>
  <si>
    <t>TOTAL FUNDS (add lines 6, 7, 8a and 8b)</t>
  </si>
  <si>
    <t>10.</t>
  </si>
  <si>
    <t>Net amount to be raised for expenses to December 31 of incoming year (deduct line 9 from line 5)</t>
  </si>
  <si>
    <t>11.</t>
  </si>
  <si>
    <t>Operating balance (not in excess of expense January 1 to June 30, less miscellaneous revenue for</t>
  </si>
  <si>
    <t>same period)</t>
  </si>
  <si>
    <t>12.</t>
  </si>
  <si>
    <t>Amount to be raised by tax levy (add lines 10 and 11)</t>
  </si>
  <si>
    <t>13.</t>
  </si>
  <si>
    <t>Property Tax Replacement Credit from Local Option Tax</t>
  </si>
  <si>
    <t>14.</t>
  </si>
  <si>
    <t>NET AMOUNT TO BE RAISED BY TAX LEVY (deduct line 13 from line 12)</t>
  </si>
  <si>
    <t>15.</t>
  </si>
  <si>
    <t>Levy Excess Fund applied to current budget</t>
  </si>
  <si>
    <t>XXXXXXXXXXXXXX</t>
  </si>
  <si>
    <t>16.</t>
  </si>
  <si>
    <t>Net amount to be raised</t>
  </si>
  <si>
    <t>17.</t>
  </si>
  <si>
    <t>Net Tax Rate on each one hundred dollars of taxable property</t>
  </si>
  <si>
    <t>Taxpayers appearing at the hearing shall have an opportunity to be heard. Pursuant to IC 6-1.1-17-13, after the tax levies have been determined, fixed by the appropriate governing body, and the tax rates published by the County Auditor, ten (10) or more taxpayers or one (1)</t>
  </si>
  <si>
    <t>forward the statement, with the budget, to the Department of Local Government Finance.</t>
  </si>
  <si>
    <t>taxpayer that owns property that represents at least ten percent (10%) of the taxable assessed valuation in the political subdivision may initiate an appeals from the county board of tax adjustment's action on a political subdivision's budget by filing a statement of their</t>
  </si>
  <si>
    <t>objections with the County Auditor. The statement must be filed not later than ten (10) days after the publication of the notice. The statement shall specifically identify the provisions of the budget and tax levy to which the taxpayers object. The County Auditor shall</t>
  </si>
  <si>
    <t>Principal</t>
  </si>
  <si>
    <t>Interest</t>
  </si>
  <si>
    <t>SPEC</t>
  </si>
  <si>
    <t>LAKE</t>
  </si>
  <si>
    <r>
      <t xml:space="preserve">ESTIMATE  OF  MISCELLANEOUS  REVENUES </t>
    </r>
    <r>
      <rPr>
        <b/>
        <u/>
        <sz val="9"/>
        <rFont val="Arial"/>
        <family val="2"/>
      </rPr>
      <t>DEBT SERVICE FUND</t>
    </r>
  </si>
  <si>
    <t>COUNTY, INDIANA</t>
  </si>
  <si>
    <t>Board of Directors</t>
  </si>
  <si>
    <t xml:space="preserve">COUNTY </t>
  </si>
  <si>
    <t>DEBT SERVICE</t>
  </si>
  <si>
    <t>DEBT SERVICE FUND</t>
  </si>
  <si>
    <t>approval by the Board of Commissioners and Mayor.</t>
  </si>
  <si>
    <t>Board  Member</t>
  </si>
  <si>
    <t>The Property Tax Replacement Credit used to reduce the rate for this unit is N/A</t>
  </si>
  <si>
    <t>Budget Form No. 3 (Rev. 2006)</t>
  </si>
  <si>
    <t>Taxes to be collected, present year</t>
  </si>
  <si>
    <t>for the calendar year 2009 for the purposes therein specified.</t>
  </si>
  <si>
    <t>GENERAL FUND</t>
  </si>
  <si>
    <r>
      <t xml:space="preserve">ESTIMATE  OF  MISCELLANEOUS  REVENUES </t>
    </r>
    <r>
      <rPr>
        <b/>
        <u/>
        <sz val="9"/>
        <rFont val="Arial"/>
        <family val="2"/>
      </rPr>
      <t>GENERAL FUND</t>
    </r>
  </si>
  <si>
    <t>General</t>
  </si>
  <si>
    <t>8001</t>
  </si>
  <si>
    <t>8080</t>
  </si>
  <si>
    <t>GENERAL</t>
  </si>
  <si>
    <t>State Payments (PMTF).........................................</t>
  </si>
  <si>
    <t>Fare Box Revenue.......................................................</t>
  </si>
  <si>
    <t>Advertising.................….......................................</t>
  </si>
  <si>
    <t>If a petition is filed, the political subdivision shall adopt with its budget a finding concerning the objections filed and testimony presented. Following the aforementioned meeting, the fiscal body will meet at 100 W. 4th Avenue, Gary, Indiana</t>
  </si>
  <si>
    <t>Trustee Fees</t>
  </si>
  <si>
    <t>Regional Bus Authority (RBA)</t>
  </si>
  <si>
    <t>Federal/State Unemployment</t>
  </si>
  <si>
    <t>Materials &amp; Supplies</t>
  </si>
  <si>
    <t>Gasoline</t>
  </si>
  <si>
    <t>Diesel Fuel</t>
  </si>
  <si>
    <t>Motor Oil</t>
  </si>
  <si>
    <t>Other Lubricants &amp; Fluids</t>
  </si>
  <si>
    <t>Materials &amp; Supplies Inventory</t>
  </si>
  <si>
    <t>Small Tools &amp; Equipment</t>
  </si>
  <si>
    <t>Legal Fees</t>
  </si>
  <si>
    <t>Audit Fees</t>
  </si>
  <si>
    <t>Consultant Fees</t>
  </si>
  <si>
    <t>Telephone Expenses</t>
  </si>
  <si>
    <t>Travel &amp; Mileage</t>
  </si>
  <si>
    <t>Postage</t>
  </si>
  <si>
    <t>Freight/UPS Charges</t>
  </si>
  <si>
    <t>Advertising</t>
  </si>
  <si>
    <t>Public Liability Insurance</t>
  </si>
  <si>
    <t>Electricity</t>
  </si>
  <si>
    <t>Natural Gas</t>
  </si>
  <si>
    <t>Water/Sewer</t>
  </si>
  <si>
    <t>Maintenance Services</t>
  </si>
  <si>
    <t>Repair Services</t>
  </si>
  <si>
    <t>Tires &amp; Tubes Rental</t>
  </si>
  <si>
    <t>Lease Purchase</t>
  </si>
  <si>
    <t>Interest Expense</t>
  </si>
  <si>
    <t>Waste Disposal</t>
  </si>
  <si>
    <t>Dues &amp; Subscriptions</t>
  </si>
  <si>
    <t>Gary Public Transportation Corporation</t>
  </si>
  <si>
    <t>Operator's Spread Time</t>
  </si>
  <si>
    <t>Float Pay</t>
  </si>
  <si>
    <t>Bereavement</t>
  </si>
  <si>
    <t>Operator's Build Up</t>
  </si>
  <si>
    <t>50205/6</t>
  </si>
  <si>
    <t>Holiday Pay</t>
  </si>
  <si>
    <t>Uniform Allowance</t>
  </si>
  <si>
    <t>Workmen's Compensation</t>
  </si>
  <si>
    <t>Vacation Pay</t>
  </si>
  <si>
    <t>Compensated Days</t>
  </si>
  <si>
    <t>Employee Training</t>
  </si>
  <si>
    <t>Physical Examinations</t>
  </si>
  <si>
    <t>CDL/Chauffers License Fees</t>
  </si>
  <si>
    <t>Tires &amp; Tubs Purchases</t>
  </si>
  <si>
    <t>Materials &amp; Supplies Expense</t>
  </si>
  <si>
    <t>Coveral &amp; Towel Rental</t>
  </si>
  <si>
    <t>Telephone Long Distance</t>
  </si>
  <si>
    <t>Vehicle License/Registration</t>
  </si>
  <si>
    <t>Law Suit/Settlements</t>
  </si>
  <si>
    <t>Bank Fees</t>
  </si>
  <si>
    <t>Board Members Compensation</t>
  </si>
  <si>
    <t>GIS</t>
  </si>
  <si>
    <t>Operator's Salaries and Wages</t>
  </si>
  <si>
    <t>Other Salaries and Wages</t>
  </si>
  <si>
    <t>O/T Salaries and Wages - Scheduled</t>
  </si>
  <si>
    <t>O/T Salaries and Wages - Unscheduled</t>
  </si>
  <si>
    <t>FICA - Company Expense</t>
  </si>
  <si>
    <t>Pension Plan - Company Expense</t>
  </si>
  <si>
    <t>Health/Life Insurance - Company Expense</t>
  </si>
  <si>
    <t>Long/Short Term Disability</t>
  </si>
  <si>
    <t>Security Services</t>
  </si>
  <si>
    <t>Meetings &amp; Seminars</t>
  </si>
  <si>
    <t>Other Services</t>
  </si>
  <si>
    <t>(I) (We) herby certify that the foregoing is a true and fair estimate of the necessary expense of the DEBT SERVICE FUND</t>
  </si>
  <si>
    <r>
      <t xml:space="preserve">CITY, TOWN, FIRE PROT. DISTR. </t>
    </r>
    <r>
      <rPr>
        <u/>
        <sz val="8"/>
        <rFont val="Arial"/>
        <family val="2"/>
      </rPr>
      <t>GARY PUBLIC TRANSPORTATION CORPORATION</t>
    </r>
  </si>
  <si>
    <t xml:space="preserve">otherwise expressly stipulated and provided for by law.   In addition for the purpose of raising revenue to meet the necessary  expense of the Gary Public Transportation Corporation, tax rates are </t>
  </si>
  <si>
    <t>Notice is hereby given to the taxpayers of the City of Gary, Indiana, that the Board of Directors of the Gary Public Transportation Corporation</t>
  </si>
  <si>
    <t>Be it Ordained by the Gary Public Transportation Corporation of Gary, Indiana: That for the expenses of the Gary Public Transportation Corporation and its institutions for the</t>
  </si>
  <si>
    <t>GARY PUBLIC TRANSPORTATION CORPORATION</t>
  </si>
  <si>
    <t>OTHER</t>
  </si>
  <si>
    <t>Per Line 2</t>
  </si>
  <si>
    <t>Per Bank</t>
  </si>
  <si>
    <t xml:space="preserve">same period)  </t>
  </si>
  <si>
    <t>David Jenkins, Controller</t>
  </si>
  <si>
    <t>David A. Jenkins, Controller</t>
  </si>
  <si>
    <t>8080  2011  45  SPEC</t>
  </si>
  <si>
    <t xml:space="preserve">     FOR USE IN PREPARATION OF ESTIMATE OF FUNDS TO BE RAISED, YEAR 2011</t>
  </si>
  <si>
    <t>Jan. 1, 2010</t>
  </si>
  <si>
    <t>Dec. 31, 2010</t>
  </si>
  <si>
    <t>8001  2011  45  SPEC</t>
  </si>
  <si>
    <t>For Calendar Year 2011</t>
  </si>
  <si>
    <t>, 2010.</t>
  </si>
  <si>
    <t>for the calendar year 2011 for the purposes therein specified.</t>
  </si>
  <si>
    <t>2011 ESTM. TAW</t>
  </si>
  <si>
    <t>Date  August 16, 2010</t>
  </si>
  <si>
    <t>at 100 W. 4th Avenue, Gary, Indiana on October 7th, 2010, at 5:30 p.m. will conduct a public hearing on the budget. Following this meeting, and ten or more tax payers may object to a budget,</t>
  </si>
  <si>
    <t xml:space="preserve">year ending December 31, 2011, the sums of money shown on Budget Form 4-A are hereby appropriated and ordered set apart out of the several funds herein named and for the </t>
  </si>
  <si>
    <t>on November 1st, 2010 at 12:30 p.m. to adopt the following budget.</t>
  </si>
</sst>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
  </numFmts>
  <fonts count="27">
    <font>
      <sz val="10"/>
      <name val="Arial"/>
    </font>
    <font>
      <b/>
      <sz val="10"/>
      <name val="Arial"/>
      <family val="2"/>
    </font>
    <font>
      <sz val="10"/>
      <name val="Arial"/>
      <family val="2"/>
    </font>
    <font>
      <sz val="8"/>
      <name val="Arial"/>
      <family val="2"/>
    </font>
    <font>
      <b/>
      <sz val="12"/>
      <name val="Arial"/>
      <family val="2"/>
    </font>
    <font>
      <sz val="7"/>
      <name val="Arial"/>
      <family val="2"/>
    </font>
    <font>
      <sz val="6"/>
      <name val="Arial"/>
      <family val="2"/>
    </font>
    <font>
      <b/>
      <sz val="10"/>
      <name val="Arial"/>
      <family val="2"/>
    </font>
    <font>
      <b/>
      <sz val="9"/>
      <name val="Arial"/>
      <family val="2"/>
    </font>
    <font>
      <sz val="9"/>
      <name val="Arial"/>
      <family val="2"/>
    </font>
    <font>
      <b/>
      <sz val="8"/>
      <name val="Arial"/>
      <family val="2"/>
    </font>
    <font>
      <sz val="8"/>
      <name val="Arial"/>
      <family val="2"/>
    </font>
    <font>
      <vertAlign val="subscript"/>
      <sz val="8"/>
      <name val="Arial"/>
      <family val="2"/>
    </font>
    <font>
      <sz val="10"/>
      <name val="Arial"/>
      <family val="2"/>
    </font>
    <font>
      <b/>
      <sz val="8"/>
      <name val="Arial"/>
      <family val="2"/>
    </font>
    <font>
      <vertAlign val="subscript"/>
      <sz val="10"/>
      <name val="Arial"/>
      <family val="2"/>
    </font>
    <font>
      <b/>
      <vertAlign val="subscript"/>
      <sz val="10"/>
      <name val="Arial"/>
      <family val="2"/>
    </font>
    <font>
      <b/>
      <vertAlign val="subscript"/>
      <sz val="10"/>
      <name val="Arial"/>
      <family val="2"/>
    </font>
    <font>
      <b/>
      <sz val="12"/>
      <name val="Arial"/>
      <family val="2"/>
    </font>
    <font>
      <sz val="10"/>
      <name val="Times New Roman"/>
      <family val="1"/>
    </font>
    <font>
      <sz val="8"/>
      <name val="Times New Roman"/>
      <family val="1"/>
    </font>
    <font>
      <sz val="11"/>
      <name val="Arial"/>
      <family val="2"/>
    </font>
    <font>
      <u/>
      <sz val="6"/>
      <name val="Arial"/>
      <family val="2"/>
    </font>
    <font>
      <u/>
      <sz val="8"/>
      <name val="Arial"/>
      <family val="2"/>
    </font>
    <font>
      <b/>
      <u/>
      <sz val="9"/>
      <name val="Arial"/>
      <family val="2"/>
    </font>
    <font>
      <u/>
      <sz val="8"/>
      <name val="Arial"/>
      <family val="2"/>
    </font>
    <font>
      <b/>
      <sz val="10"/>
      <color rgb="FFFF0000"/>
      <name val="Arial"/>
      <family val="2"/>
    </font>
  </fonts>
  <fills count="2">
    <fill>
      <patternFill patternType="none"/>
    </fill>
    <fill>
      <patternFill patternType="gray125"/>
    </fill>
  </fills>
  <borders count="30">
    <border>
      <left/>
      <right/>
      <top/>
      <bottom/>
      <diagonal/>
    </border>
    <border>
      <left/>
      <right/>
      <top/>
      <bottom style="thin">
        <color indexed="64"/>
      </bottom>
      <diagonal/>
    </border>
    <border>
      <left/>
      <right/>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bottom/>
      <diagonal/>
    </border>
    <border>
      <left style="thin">
        <color indexed="64"/>
      </left>
      <right style="double">
        <color indexed="64"/>
      </right>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41" fontId="2" fillId="0" borderId="0" applyFont="0" applyFill="0" applyBorder="0" applyAlignment="0" applyProtection="0"/>
  </cellStyleXfs>
  <cellXfs count="230">
    <xf numFmtId="0" fontId="0" fillId="0" borderId="0" xfId="0"/>
    <xf numFmtId="0" fontId="3" fillId="0" borderId="0" xfId="0" applyFont="1" applyAlignment="1"/>
    <xf numFmtId="0" fontId="3" fillId="0" borderId="0" xfId="0" applyFont="1"/>
    <xf numFmtId="1" fontId="0" fillId="0" borderId="0" xfId="1" applyNumberFormat="1" applyFont="1"/>
    <xf numFmtId="1" fontId="3" fillId="0" borderId="0" xfId="1" applyNumberFormat="1" applyFont="1"/>
    <xf numFmtId="0" fontId="0" fillId="0" borderId="0" xfId="0" applyAlignment="1"/>
    <xf numFmtId="0" fontId="0" fillId="0" borderId="1" xfId="0" applyBorder="1" applyAlignment="1"/>
    <xf numFmtId="0" fontId="0" fillId="0" borderId="1" xfId="0" applyBorder="1"/>
    <xf numFmtId="1" fontId="0" fillId="0" borderId="1" xfId="1" applyNumberFormat="1" applyFont="1" applyBorder="1"/>
    <xf numFmtId="1" fontId="0" fillId="0" borderId="0" xfId="1" applyNumberFormat="1" applyFont="1" applyBorder="1"/>
    <xf numFmtId="0" fontId="0" fillId="0" borderId="2" xfId="0" applyBorder="1" applyAlignment="1"/>
    <xf numFmtId="0" fontId="0" fillId="0" borderId="2" xfId="0" applyBorder="1"/>
    <xf numFmtId="1" fontId="0" fillId="0" borderId="2" xfId="1" applyNumberFormat="1" applyFont="1" applyBorder="1"/>
    <xf numFmtId="1" fontId="0" fillId="0" borderId="3" xfId="1" applyNumberFormat="1" applyFont="1" applyBorder="1"/>
    <xf numFmtId="1" fontId="0" fillId="0" borderId="3" xfId="1" applyNumberFormat="1" applyFont="1" applyBorder="1" applyAlignment="1">
      <alignment horizontal="center"/>
    </xf>
    <xf numFmtId="1" fontId="0" fillId="0" borderId="4" xfId="1" applyNumberFormat="1" applyFont="1" applyBorder="1" applyAlignment="1">
      <alignment horizontal="center"/>
    </xf>
    <xf numFmtId="0" fontId="0" fillId="0" borderId="0" xfId="0" applyBorder="1"/>
    <xf numFmtId="1" fontId="0" fillId="0" borderId="4" xfId="1" applyNumberFormat="1" applyFont="1" applyBorder="1"/>
    <xf numFmtId="1" fontId="0" fillId="0" borderId="5" xfId="1" applyNumberFormat="1" applyFont="1" applyBorder="1"/>
    <xf numFmtId="1" fontId="3" fillId="0" borderId="0" xfId="1" applyNumberFormat="1" applyFont="1" applyAlignment="1">
      <alignment horizontal="centerContinuous"/>
    </xf>
    <xf numFmtId="1" fontId="0" fillId="0" borderId="0" xfId="1" applyNumberFormat="1"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0" fontId="0" fillId="0" borderId="0" xfId="0" applyBorder="1" applyAlignment="1"/>
    <xf numFmtId="43" fontId="0" fillId="0" borderId="3" xfId="1" applyFont="1" applyBorder="1"/>
    <xf numFmtId="43" fontId="0" fillId="0" borderId="4" xfId="1" applyFont="1" applyBorder="1"/>
    <xf numFmtId="1" fontId="0" fillId="0" borderId="0" xfId="1" applyNumberFormat="1" applyFont="1" applyBorder="1" applyAlignment="1">
      <alignment horizontal="centerContinuous"/>
    </xf>
    <xf numFmtId="1" fontId="0" fillId="0" borderId="6" xfId="1" applyNumberFormat="1" applyFont="1" applyBorder="1"/>
    <xf numFmtId="1" fontId="0" fillId="0" borderId="7" xfId="1" applyNumberFormat="1" applyFont="1" applyBorder="1"/>
    <xf numFmtId="0" fontId="0" fillId="0" borderId="0" xfId="0" applyAlignment="1">
      <alignment horizontal="right"/>
    </xf>
    <xf numFmtId="1" fontId="0" fillId="0" borderId="8" xfId="1" applyNumberFormat="1" applyFont="1" applyBorder="1"/>
    <xf numFmtId="0" fontId="6" fillId="0" borderId="0" xfId="0" applyFont="1" applyAlignment="1"/>
    <xf numFmtId="1" fontId="0" fillId="0" borderId="9" xfId="1" applyNumberFormat="1" applyFont="1" applyBorder="1"/>
    <xf numFmtId="43" fontId="0" fillId="0" borderId="10" xfId="1" applyNumberFormat="1" applyFont="1" applyBorder="1"/>
    <xf numFmtId="43" fontId="0" fillId="0" borderId="11" xfId="1" applyFont="1" applyBorder="1"/>
    <xf numFmtId="43" fontId="0" fillId="0" borderId="6" xfId="1" applyFont="1" applyBorder="1"/>
    <xf numFmtId="1" fontId="0" fillId="0" borderId="12" xfId="1" applyNumberFormat="1" applyFont="1" applyBorder="1"/>
    <xf numFmtId="0" fontId="5" fillId="0" borderId="0" xfId="0" applyFont="1" applyAlignment="1">
      <alignment horizontal="center"/>
    </xf>
    <xf numFmtId="44" fontId="7" fillId="0" borderId="4" xfId="2" applyFont="1" applyBorder="1"/>
    <xf numFmtId="44" fontId="0" fillId="0" borderId="9" xfId="2" applyFont="1" applyBorder="1"/>
    <xf numFmtId="44" fontId="7" fillId="0" borderId="9" xfId="2" applyFont="1" applyBorder="1"/>
    <xf numFmtId="44" fontId="7" fillId="0" borderId="12" xfId="2" applyFont="1" applyBorder="1"/>
    <xf numFmtId="44" fontId="7" fillId="0" borderId="13" xfId="2" applyFont="1" applyBorder="1"/>
    <xf numFmtId="44" fontId="7" fillId="0" borderId="5" xfId="2" applyFont="1" applyBorder="1"/>
    <xf numFmtId="49" fontId="6" fillId="0" borderId="0" xfId="0" applyNumberFormat="1" applyFont="1"/>
    <xf numFmtId="0" fontId="6" fillId="0" borderId="0" xfId="0" applyFont="1"/>
    <xf numFmtId="0" fontId="3" fillId="0" borderId="0" xfId="0" applyFont="1" applyAlignment="1">
      <alignment horizontal="right"/>
    </xf>
    <xf numFmtId="0" fontId="6" fillId="0" borderId="0" xfId="0" applyFont="1" applyAlignment="1">
      <alignment horizontal="right"/>
    </xf>
    <xf numFmtId="49" fontId="3" fillId="0" borderId="1" xfId="0"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0" xfId="0" applyFont="1" applyBorder="1"/>
    <xf numFmtId="49" fontId="3" fillId="0" borderId="0" xfId="0" applyNumberFormat="1" applyFont="1" applyAlignment="1">
      <alignment horizontal="center"/>
    </xf>
    <xf numFmtId="0" fontId="3" fillId="0" borderId="0" xfId="0" applyFont="1" applyAlignment="1">
      <alignment horizontal="center"/>
    </xf>
    <xf numFmtId="49" fontId="3" fillId="0" borderId="0" xfId="0" applyNumberFormat="1" applyFont="1"/>
    <xf numFmtId="49" fontId="0" fillId="0" borderId="0" xfId="0" applyNumberFormat="1"/>
    <xf numFmtId="0" fontId="8" fillId="0" borderId="0" xfId="0" applyFont="1" applyAlignment="1">
      <alignment horizontal="centerContinuous"/>
    </xf>
    <xf numFmtId="0" fontId="1" fillId="0" borderId="0" xfId="0" applyFont="1" applyAlignment="1">
      <alignment horizontal="centerContinuous"/>
    </xf>
    <xf numFmtId="0" fontId="9" fillId="0" borderId="0" xfId="0" applyFont="1" applyAlignment="1">
      <alignment horizontal="centerContinuous"/>
    </xf>
    <xf numFmtId="0" fontId="0" fillId="0" borderId="2" xfId="0" applyBorder="1" applyAlignment="1">
      <alignment horizontal="centerContinuous"/>
    </xf>
    <xf numFmtId="0" fontId="1" fillId="0" borderId="4" xfId="0" applyFont="1" applyBorder="1" applyAlignment="1">
      <alignment horizontal="centerContinuous"/>
    </xf>
    <xf numFmtId="0" fontId="0" fillId="0" borderId="4" xfId="0" applyBorder="1" applyAlignment="1">
      <alignment horizontal="centerContinuous"/>
    </xf>
    <xf numFmtId="0" fontId="3" fillId="0" borderId="3" xfId="0" applyFont="1" applyBorder="1" applyAlignment="1">
      <alignment horizontal="center"/>
    </xf>
    <xf numFmtId="0" fontId="3" fillId="0" borderId="7" xfId="0" applyFont="1" applyBorder="1" applyAlignment="1">
      <alignment horizontal="center"/>
    </xf>
    <xf numFmtId="0" fontId="5" fillId="0" borderId="3" xfId="0" applyFont="1" applyBorder="1" applyAlignment="1">
      <alignment horizontal="center"/>
    </xf>
    <xf numFmtId="0" fontId="3" fillId="0" borderId="4" xfId="0" applyFont="1" applyBorder="1" applyAlignment="1">
      <alignment horizontal="center"/>
    </xf>
    <xf numFmtId="0" fontId="5" fillId="0" borderId="4" xfId="0" applyFont="1" applyBorder="1" applyAlignment="1">
      <alignment horizontal="center"/>
    </xf>
    <xf numFmtId="49" fontId="10" fillId="0" borderId="0" xfId="0" applyNumberFormat="1" applyFont="1"/>
    <xf numFmtId="0" fontId="1" fillId="0" borderId="0" xfId="0" applyFont="1"/>
    <xf numFmtId="0" fontId="0" fillId="0" borderId="3" xfId="0" applyBorder="1"/>
    <xf numFmtId="0" fontId="0" fillId="0" borderId="7" xfId="0" applyBorder="1"/>
    <xf numFmtId="43" fontId="2" fillId="0" borderId="4" xfId="1" applyBorder="1"/>
    <xf numFmtId="43" fontId="2" fillId="0" borderId="14" xfId="1" applyBorder="1"/>
    <xf numFmtId="43" fontId="2" fillId="0" borderId="4" xfId="1" applyBorder="1" applyAlignment="1">
      <alignment horizontal="center"/>
    </xf>
    <xf numFmtId="43" fontId="2" fillId="0" borderId="15" xfId="1" applyBorder="1"/>
    <xf numFmtId="43" fontId="2" fillId="0" borderId="3" xfId="1" applyBorder="1"/>
    <xf numFmtId="43" fontId="2" fillId="0" borderId="7" xfId="1" applyBorder="1"/>
    <xf numFmtId="49" fontId="3" fillId="0" borderId="0" xfId="0" applyNumberFormat="1" applyFont="1" applyBorder="1" applyAlignment="1">
      <alignment horizontal="center"/>
    </xf>
    <xf numFmtId="49" fontId="3" fillId="0" borderId="1" xfId="0" applyNumberFormat="1" applyFont="1" applyBorder="1"/>
    <xf numFmtId="0" fontId="0" fillId="0" borderId="15" xfId="0" applyBorder="1"/>
    <xf numFmtId="49" fontId="3" fillId="0" borderId="0" xfId="0" applyNumberFormat="1" applyFont="1" applyBorder="1"/>
    <xf numFmtId="43" fontId="2" fillId="0" borderId="16" xfId="1" applyBorder="1"/>
    <xf numFmtId="43" fontId="2" fillId="0" borderId="5" xfId="1" applyBorder="1"/>
    <xf numFmtId="43" fontId="2" fillId="0" borderId="8" xfId="1" applyBorder="1"/>
    <xf numFmtId="49" fontId="0" fillId="0" borderId="2" xfId="0" applyNumberFormat="1" applyBorder="1"/>
    <xf numFmtId="0" fontId="5" fillId="0" borderId="5" xfId="0" applyFont="1" applyBorder="1" applyAlignment="1">
      <alignment horizontal="center"/>
    </xf>
    <xf numFmtId="0" fontId="5" fillId="0" borderId="2" xfId="0" applyFont="1" applyBorder="1"/>
    <xf numFmtId="0" fontId="5" fillId="0" borderId="2" xfId="0" applyFont="1" applyBorder="1" applyAlignment="1">
      <alignment horizontal="center"/>
    </xf>
    <xf numFmtId="0" fontId="0" fillId="0" borderId="17" xfId="0" applyBorder="1"/>
    <xf numFmtId="0" fontId="12" fillId="0" borderId="0" xfId="0" applyFont="1"/>
    <xf numFmtId="0" fontId="12" fillId="0" borderId="0" xfId="0" applyFont="1" applyAlignment="1">
      <alignment horizontal="right"/>
    </xf>
    <xf numFmtId="0" fontId="5" fillId="0" borderId="0" xfId="0" applyFont="1" applyBorder="1"/>
    <xf numFmtId="0" fontId="5" fillId="0" borderId="0" xfId="0" applyFont="1"/>
    <xf numFmtId="0" fontId="5" fillId="0" borderId="0" xfId="0" applyFont="1" applyBorder="1" applyAlignment="1">
      <alignment horizontal="left"/>
    </xf>
    <xf numFmtId="0" fontId="5" fillId="0" borderId="0" xfId="0" applyFont="1" applyBorder="1" applyAlignment="1">
      <alignment horizontal="center"/>
    </xf>
    <xf numFmtId="0" fontId="3" fillId="0" borderId="0" xfId="0" applyFont="1" applyBorder="1" applyAlignment="1">
      <alignment horizontal="center"/>
    </xf>
    <xf numFmtId="0" fontId="7"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3" fillId="0" borderId="15" xfId="0" applyFont="1" applyBorder="1"/>
    <xf numFmtId="4" fontId="3" fillId="0" borderId="15" xfId="0" applyNumberFormat="1" applyFont="1" applyBorder="1"/>
    <xf numFmtId="4" fontId="3" fillId="0" borderId="16" xfId="0" applyNumberFormat="1" applyFont="1" applyBorder="1"/>
    <xf numFmtId="43" fontId="14" fillId="0" borderId="15" xfId="0" applyNumberFormat="1" applyFont="1" applyBorder="1" applyAlignment="1">
      <alignment horizontal="center"/>
    </xf>
    <xf numFmtId="0" fontId="11" fillId="0" borderId="0" xfId="0" applyFont="1"/>
    <xf numFmtId="0" fontId="6" fillId="0" borderId="0" xfId="0" applyFont="1" applyBorder="1" applyAlignment="1">
      <alignment horizontal="right"/>
    </xf>
    <xf numFmtId="4" fontId="3" fillId="0" borderId="0" xfId="0" applyNumberFormat="1" applyFont="1" applyBorder="1"/>
    <xf numFmtId="0" fontId="5" fillId="0" borderId="0" xfId="0" applyFont="1" applyBorder="1" applyAlignment="1">
      <alignment horizontal="right"/>
    </xf>
    <xf numFmtId="4" fontId="5" fillId="0" borderId="0" xfId="0" applyNumberFormat="1" applyFont="1" applyBorder="1"/>
    <xf numFmtId="0" fontId="5" fillId="0" borderId="1" xfId="0" applyFont="1" applyBorder="1"/>
    <xf numFmtId="0" fontId="13" fillId="0" borderId="0" xfId="0" applyFont="1" applyAlignment="1">
      <alignment horizontal="centerContinuous"/>
    </xf>
    <xf numFmtId="0" fontId="3" fillId="0" borderId="0" xfId="0" applyFont="1" applyAlignment="1">
      <alignment horizontal="centerContinuous"/>
    </xf>
    <xf numFmtId="0" fontId="3" fillId="0" borderId="0" xfId="0" quotePrefix="1" applyFont="1"/>
    <xf numFmtId="0" fontId="3" fillId="0" borderId="0" xfId="0" quotePrefix="1" applyFont="1" applyAlignment="1">
      <alignment horizontal="center"/>
    </xf>
    <xf numFmtId="0" fontId="3" fillId="0" borderId="0" xfId="0" applyFont="1" applyAlignment="1">
      <alignment horizontal="left"/>
    </xf>
    <xf numFmtId="0" fontId="13" fillId="0" borderId="0" xfId="0" applyFont="1"/>
    <xf numFmtId="0" fontId="7" fillId="0" borderId="0" xfId="0" applyFont="1"/>
    <xf numFmtId="0" fontId="3" fillId="0" borderId="1" xfId="0" applyFont="1" applyBorder="1" applyAlignment="1">
      <alignment horizontal="centerContinuous"/>
    </xf>
    <xf numFmtId="0" fontId="15" fillId="0" borderId="0" xfId="0" applyFont="1"/>
    <xf numFmtId="0" fontId="12" fillId="0" borderId="1" xfId="0" applyFont="1" applyBorder="1"/>
    <xf numFmtId="0" fontId="16" fillId="0" borderId="0" xfId="0" applyFont="1" applyAlignment="1">
      <alignment horizontal="center"/>
    </xf>
    <xf numFmtId="0" fontId="17" fillId="0" borderId="0" xfId="0" applyFont="1" applyAlignment="1">
      <alignment horizontal="center"/>
    </xf>
    <xf numFmtId="0" fontId="15" fillId="0" borderId="0" xfId="0" applyFont="1" applyAlignment="1">
      <alignment horizontal="center"/>
    </xf>
    <xf numFmtId="0" fontId="12" fillId="0" borderId="0" xfId="0" applyFont="1" applyAlignment="1">
      <alignment horizontal="center"/>
    </xf>
    <xf numFmtId="0" fontId="15" fillId="0" borderId="0" xfId="0" applyFont="1" applyAlignment="1">
      <alignment vertical="top"/>
    </xf>
    <xf numFmtId="0" fontId="12" fillId="0" borderId="1" xfId="0" applyFont="1" applyBorder="1" applyAlignment="1">
      <alignment horizontal="center"/>
    </xf>
    <xf numFmtId="0" fontId="15" fillId="0" borderId="1" xfId="0" applyFont="1" applyBorder="1"/>
    <xf numFmtId="0" fontId="12" fillId="0" borderId="0" xfId="0" applyFont="1" applyBorder="1" applyAlignment="1">
      <alignment horizontal="center"/>
    </xf>
    <xf numFmtId="0" fontId="4" fillId="0" borderId="0" xfId="0" applyFont="1" applyAlignment="1">
      <alignment horizontal="center"/>
    </xf>
    <xf numFmtId="0" fontId="18" fillId="0" borderId="0" xfId="0" applyFont="1" applyAlignment="1">
      <alignment horizontal="centerContinuous"/>
    </xf>
    <xf numFmtId="0" fontId="15" fillId="0" borderId="0" xfId="0" applyFont="1" applyAlignment="1">
      <alignment horizontal="centerContinuous"/>
    </xf>
    <xf numFmtId="0" fontId="0" fillId="0" borderId="1" xfId="0" applyBorder="1" applyAlignment="1">
      <alignment horizontal="center"/>
    </xf>
    <xf numFmtId="0" fontId="0" fillId="0" borderId="0" xfId="0" applyAlignment="1">
      <alignment horizontal="center"/>
    </xf>
    <xf numFmtId="0" fontId="3" fillId="0" borderId="6" xfId="0" applyFont="1" applyBorder="1" applyAlignment="1">
      <alignment horizontal="center"/>
    </xf>
    <xf numFmtId="0" fontId="3" fillId="0" borderId="11" xfId="0" applyFont="1" applyBorder="1"/>
    <xf numFmtId="0" fontId="3" fillId="0" borderId="18" xfId="0" applyFont="1" applyBorder="1"/>
    <xf numFmtId="0" fontId="3" fillId="0" borderId="3" xfId="0" applyFont="1" applyBorder="1" applyAlignment="1">
      <alignment horizontal="centerContinuous"/>
    </xf>
    <xf numFmtId="0" fontId="3" fillId="0" borderId="19" xfId="0" applyFont="1" applyBorder="1" applyAlignment="1">
      <alignment horizontal="centerContinuous"/>
    </xf>
    <xf numFmtId="0" fontId="3" fillId="0" borderId="11"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14" xfId="0" applyFont="1" applyBorder="1" applyAlignment="1">
      <alignment horizontal="center"/>
    </xf>
    <xf numFmtId="0" fontId="0" fillId="0" borderId="14" xfId="0" applyBorder="1"/>
    <xf numFmtId="0" fontId="0" fillId="0" borderId="0" xfId="0" applyAlignment="1">
      <alignment horizontal="left"/>
    </xf>
    <xf numFmtId="0" fontId="0" fillId="0" borderId="0" xfId="0" quotePrefix="1"/>
    <xf numFmtId="43" fontId="2" fillId="0" borderId="19" xfId="1" applyBorder="1"/>
    <xf numFmtId="0" fontId="0" fillId="0" borderId="0" xfId="0" quotePrefix="1" applyAlignment="1">
      <alignment horizontal="right"/>
    </xf>
    <xf numFmtId="43" fontId="2" fillId="0" borderId="0" xfId="1"/>
    <xf numFmtId="0" fontId="19" fillId="0" borderId="0" xfId="0" applyFont="1"/>
    <xf numFmtId="0" fontId="19" fillId="0" borderId="1" xfId="0" applyFont="1" applyBorder="1"/>
    <xf numFmtId="0" fontId="20" fillId="0" borderId="0" xfId="0" applyFont="1" applyBorder="1" applyAlignment="1">
      <alignment horizontal="left"/>
    </xf>
    <xf numFmtId="0" fontId="20" fillId="0" borderId="0" xfId="0" applyFont="1" applyAlignment="1">
      <alignment horizontal="left"/>
    </xf>
    <xf numFmtId="0" fontId="19" fillId="0" borderId="0" xfId="0" applyFont="1" applyAlignment="1">
      <alignment horizontal="centerContinuous"/>
    </xf>
    <xf numFmtId="0" fontId="19" fillId="0" borderId="2" xfId="0" applyFont="1" applyBorder="1" applyAlignment="1">
      <alignment horizontal="centerContinuous"/>
    </xf>
    <xf numFmtId="0" fontId="19" fillId="0" borderId="20" xfId="0" applyFont="1" applyBorder="1"/>
    <xf numFmtId="0" fontId="19" fillId="0" borderId="3" xfId="0" applyFont="1" applyBorder="1" applyAlignment="1">
      <alignment horizontal="center"/>
    </xf>
    <xf numFmtId="0" fontId="19" fillId="0" borderId="21" xfId="0" applyFont="1" applyBorder="1" applyAlignment="1">
      <alignment horizontal="center"/>
    </xf>
    <xf numFmtId="0" fontId="21" fillId="0" borderId="22" xfId="0" applyFont="1" applyBorder="1"/>
    <xf numFmtId="0" fontId="19" fillId="0" borderId="4" xfId="0" applyFont="1" applyBorder="1" applyAlignment="1">
      <alignment horizontal="center"/>
    </xf>
    <xf numFmtId="0" fontId="19" fillId="0" borderId="23" xfId="0" applyFont="1" applyBorder="1" applyAlignment="1">
      <alignment horizontal="center"/>
    </xf>
    <xf numFmtId="49" fontId="19" fillId="0" borderId="22" xfId="0" applyNumberFormat="1" applyFont="1" applyBorder="1" applyAlignment="1">
      <alignment horizontal="left"/>
    </xf>
    <xf numFmtId="4" fontId="19" fillId="0" borderId="4" xfId="0" applyNumberFormat="1" applyFont="1" applyBorder="1"/>
    <xf numFmtId="4" fontId="19" fillId="0" borderId="23" xfId="0" applyNumberFormat="1" applyFont="1" applyBorder="1"/>
    <xf numFmtId="49" fontId="19" fillId="0" borderId="20" xfId="0" applyNumberFormat="1" applyFont="1" applyBorder="1" applyAlignment="1">
      <alignment horizontal="left"/>
    </xf>
    <xf numFmtId="4" fontId="19" fillId="0" borderId="3" xfId="0" applyNumberFormat="1" applyFont="1" applyBorder="1"/>
    <xf numFmtId="4" fontId="19" fillId="0" borderId="21" xfId="0" applyNumberFormat="1" applyFont="1" applyBorder="1"/>
    <xf numFmtId="49" fontId="21" fillId="0" borderId="22" xfId="0" applyNumberFormat="1" applyFont="1" applyBorder="1" applyAlignment="1">
      <alignment horizontal="left"/>
    </xf>
    <xf numFmtId="49" fontId="19" fillId="0" borderId="24" xfId="0" applyNumberFormat="1" applyFont="1" applyBorder="1" applyAlignment="1">
      <alignment horizontal="left"/>
    </xf>
    <xf numFmtId="0" fontId="19" fillId="0" borderId="25" xfId="0" applyFont="1" applyBorder="1"/>
    <xf numFmtId="4" fontId="19" fillId="0" borderId="16" xfId="0" applyNumberFormat="1" applyFont="1" applyBorder="1"/>
    <xf numFmtId="4" fontId="19" fillId="0" borderId="26" xfId="0" applyNumberFormat="1" applyFont="1" applyBorder="1"/>
    <xf numFmtId="4" fontId="19" fillId="0" borderId="4" xfId="0" applyNumberFormat="1" applyFont="1" applyBorder="1" applyAlignment="1">
      <alignment horizontal="center"/>
    </xf>
    <xf numFmtId="49" fontId="19" fillId="0" borderId="27" xfId="0" applyNumberFormat="1" applyFont="1" applyBorder="1" applyAlignment="1">
      <alignment horizontal="left"/>
    </xf>
    <xf numFmtId="0" fontId="19" fillId="0" borderId="2" xfId="0" applyFont="1" applyBorder="1"/>
    <xf numFmtId="4" fontId="19" fillId="0" borderId="5" xfId="0" applyNumberFormat="1" applyFont="1" applyBorder="1"/>
    <xf numFmtId="4" fontId="19" fillId="0" borderId="28" xfId="0" applyNumberFormat="1" applyFont="1" applyBorder="1"/>
    <xf numFmtId="43" fontId="7" fillId="0" borderId="15" xfId="1" applyFont="1" applyBorder="1"/>
    <xf numFmtId="43" fontId="19" fillId="0" borderId="4" xfId="1" applyFont="1" applyBorder="1"/>
    <xf numFmtId="0" fontId="22" fillId="0" borderId="0" xfId="0" applyFont="1" applyAlignment="1"/>
    <xf numFmtId="0" fontId="25" fillId="0" borderId="0" xfId="0" applyFont="1" applyAlignment="1">
      <alignment horizontal="center"/>
    </xf>
    <xf numFmtId="15" fontId="3" fillId="0" borderId="3" xfId="0" applyNumberFormat="1" applyFont="1" applyBorder="1" applyAlignment="1">
      <alignment horizontal="center"/>
    </xf>
    <xf numFmtId="15" fontId="3" fillId="0" borderId="4" xfId="0" applyNumberFormat="1" applyFont="1" applyBorder="1" applyAlignment="1">
      <alignment horizontal="center"/>
    </xf>
    <xf numFmtId="0" fontId="5" fillId="0" borderId="7" xfId="0" applyFont="1" applyBorder="1" applyAlignment="1">
      <alignment horizontal="center"/>
    </xf>
    <xf numFmtId="0" fontId="5" fillId="0" borderId="14" xfId="0" applyFont="1" applyBorder="1" applyAlignment="1">
      <alignment horizontal="center"/>
    </xf>
    <xf numFmtId="4" fontId="19" fillId="0" borderId="4" xfId="0" applyNumberFormat="1" applyFont="1" applyFill="1" applyBorder="1"/>
    <xf numFmtId="43" fontId="2" fillId="0" borderId="4" xfId="1" applyFont="1" applyBorder="1"/>
    <xf numFmtId="165" fontId="19" fillId="0" borderId="5" xfId="0" applyNumberFormat="1" applyFont="1" applyBorder="1"/>
    <xf numFmtId="41" fontId="19" fillId="0" borderId="0" xfId="0" applyNumberFormat="1" applyFont="1"/>
    <xf numFmtId="43" fontId="19" fillId="0" borderId="0" xfId="0" applyNumberFormat="1" applyFont="1"/>
    <xf numFmtId="41" fontId="0" fillId="0" borderId="3" xfId="1" applyNumberFormat="1" applyFont="1" applyBorder="1"/>
    <xf numFmtId="44" fontId="7" fillId="0" borderId="8" xfId="2" applyFont="1" applyBorder="1"/>
    <xf numFmtId="42" fontId="7" fillId="0" borderId="12" xfId="1" applyNumberFormat="1" applyFont="1" applyBorder="1"/>
    <xf numFmtId="42" fontId="7" fillId="0" borderId="4" xfId="1" applyNumberFormat="1" applyFont="1" applyBorder="1"/>
    <xf numFmtId="3" fontId="7" fillId="0" borderId="0" xfId="0" applyNumberFormat="1" applyFont="1"/>
    <xf numFmtId="0" fontId="26" fillId="0" borderId="0" xfId="0" applyFont="1"/>
    <xf numFmtId="41" fontId="19" fillId="0" borderId="4" xfId="3" applyFont="1" applyFill="1" applyBorder="1"/>
    <xf numFmtId="0" fontId="0" fillId="0" borderId="1" xfId="0" applyFill="1" applyBorder="1"/>
    <xf numFmtId="0" fontId="0" fillId="0" borderId="0" xfId="0" applyFill="1"/>
    <xf numFmtId="43" fontId="0" fillId="0" borderId="0" xfId="0" applyNumberFormat="1"/>
    <xf numFmtId="10" fontId="0" fillId="0" borderId="0" xfId="0" applyNumberFormat="1"/>
    <xf numFmtId="37" fontId="0" fillId="0" borderId="0" xfId="0" applyNumberFormat="1"/>
    <xf numFmtId="41" fontId="0" fillId="0" borderId="4" xfId="3" applyFont="1" applyBorder="1"/>
    <xf numFmtId="41" fontId="7" fillId="0" borderId="4" xfId="3" applyFont="1" applyBorder="1"/>
    <xf numFmtId="41" fontId="0" fillId="0" borderId="3" xfId="3" applyFont="1" applyBorder="1"/>
    <xf numFmtId="41" fontId="7" fillId="0" borderId="9" xfId="3" applyFont="1" applyBorder="1"/>
    <xf numFmtId="41" fontId="0" fillId="0" borderId="10" xfId="3" applyFont="1" applyBorder="1"/>
    <xf numFmtId="41" fontId="0" fillId="0" borderId="3" xfId="3" applyFont="1" applyBorder="1" applyAlignment="1">
      <alignment horizontal="center"/>
    </xf>
    <xf numFmtId="41" fontId="0" fillId="0" borderId="4" xfId="3" applyFont="1" applyBorder="1" applyAlignment="1">
      <alignment horizontal="center"/>
    </xf>
    <xf numFmtId="41" fontId="0" fillId="0" borderId="6" xfId="3" applyFont="1" applyBorder="1"/>
    <xf numFmtId="41" fontId="7" fillId="0" borderId="12" xfId="3" applyFont="1" applyBorder="1"/>
    <xf numFmtId="41" fontId="0" fillId="0" borderId="7" xfId="3" applyFont="1" applyBorder="1"/>
    <xf numFmtId="41" fontId="0" fillId="0" borderId="8" xfId="3" applyFont="1" applyBorder="1"/>
    <xf numFmtId="41" fontId="0" fillId="0" borderId="4" xfId="3" applyFont="1" applyFill="1" applyBorder="1"/>
    <xf numFmtId="41" fontId="7" fillId="0" borderId="5" xfId="3" applyFont="1" applyBorder="1"/>
    <xf numFmtId="3" fontId="19" fillId="0" borderId="4" xfId="0" applyNumberFormat="1" applyFont="1" applyFill="1" applyBorder="1"/>
    <xf numFmtId="3" fontId="19" fillId="0" borderId="4" xfId="0" applyNumberFormat="1" applyFont="1" applyBorder="1"/>
    <xf numFmtId="3" fontId="19" fillId="0" borderId="4" xfId="1" applyNumberFormat="1" applyFont="1" applyFill="1" applyBorder="1"/>
    <xf numFmtId="3" fontId="19" fillId="0" borderId="4" xfId="1" applyNumberFormat="1" applyFont="1" applyBorder="1"/>
    <xf numFmtId="3" fontId="19" fillId="0" borderId="4" xfId="0" applyNumberFormat="1" applyFont="1" applyBorder="1" applyAlignment="1">
      <alignment horizontal="center"/>
    </xf>
    <xf numFmtId="3" fontId="19" fillId="0" borderId="3" xfId="0" applyNumberFormat="1" applyFont="1" applyBorder="1"/>
    <xf numFmtId="3" fontId="19" fillId="0" borderId="16" xfId="0" applyNumberFormat="1" applyFont="1" applyBorder="1"/>
    <xf numFmtId="3" fontId="3" fillId="0" borderId="16" xfId="0" applyNumberFormat="1" applyFont="1" applyBorder="1"/>
    <xf numFmtId="3" fontId="3" fillId="0" borderId="15" xfId="0" applyNumberFormat="1" applyFont="1" applyBorder="1"/>
    <xf numFmtId="37" fontId="19" fillId="0" borderId="4" xfId="0" applyNumberFormat="1" applyFont="1" applyBorder="1"/>
    <xf numFmtId="43" fontId="7" fillId="0" borderId="4" xfId="1" applyFont="1" applyBorder="1"/>
    <xf numFmtId="1" fontId="0" fillId="0" borderId="29" xfId="1" applyNumberFormat="1" applyFont="1" applyBorder="1" applyAlignment="1">
      <alignment horizontal="center"/>
    </xf>
    <xf numFmtId="0" fontId="0" fillId="0" borderId="1" xfId="0" applyBorder="1" applyAlignment="1">
      <alignment horizontal="center"/>
    </xf>
    <xf numFmtId="42" fontId="13" fillId="0" borderId="1" xfId="0" applyNumberFormat="1" applyFont="1" applyBorder="1" applyAlignment="1">
      <alignment horizontal="center"/>
    </xf>
    <xf numFmtId="0" fontId="19" fillId="0" borderId="1" xfId="0" applyFont="1" applyBorder="1" applyAlignment="1">
      <alignment horizontal="center"/>
    </xf>
    <xf numFmtId="164" fontId="19" fillId="0" borderId="25" xfId="0" applyNumberFormat="1" applyFont="1" applyBorder="1" applyAlignment="1">
      <alignment horizontal="center"/>
    </xf>
  </cellXfs>
  <cellStyles count="4">
    <cellStyle name="Comma" xfId="1" builtinId="3"/>
    <cellStyle name="Comma [0]" xfId="3" builtinId="6"/>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ine%202%20Worksheet%2020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5">
          <cell r="B25">
            <v>4479181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T225"/>
  <sheetViews>
    <sheetView tabSelected="1" workbookViewId="0">
      <selection activeCell="M198" sqref="M198:O201"/>
    </sheetView>
  </sheetViews>
  <sheetFormatPr defaultRowHeight="12.75"/>
  <cols>
    <col min="1" max="1" width="4.7109375" style="5" customWidth="1"/>
    <col min="2" max="2" width="6.7109375" customWidth="1"/>
    <col min="3" max="3" width="1.7109375" customWidth="1"/>
    <col min="4" max="4" width="20.7109375" customWidth="1"/>
    <col min="5" max="5" width="3.7109375" customWidth="1"/>
    <col min="6" max="6" width="10.28515625" customWidth="1"/>
    <col min="7" max="7" width="3.7109375" customWidth="1"/>
    <col min="8" max="10" width="15.7109375" style="3" customWidth="1"/>
    <col min="14" max="14" width="12.85546875" bestFit="1" customWidth="1"/>
  </cols>
  <sheetData>
    <row r="1" spans="1:10" ht="9" customHeight="1">
      <c r="A1" s="31" t="s">
        <v>39</v>
      </c>
      <c r="B1" s="2"/>
      <c r="C1" s="2"/>
      <c r="D1" s="2"/>
      <c r="I1" s="19" t="s">
        <v>40</v>
      </c>
      <c r="J1" s="20"/>
    </row>
    <row r="2" spans="1:10" ht="9" customHeight="1">
      <c r="A2" s="31" t="s">
        <v>41</v>
      </c>
    </row>
    <row r="3" spans="1:10" ht="12" customHeight="1">
      <c r="A3" s="178" t="s">
        <v>431</v>
      </c>
    </row>
    <row r="4" spans="1:10">
      <c r="A4" s="31" t="s">
        <v>43</v>
      </c>
    </row>
    <row r="5" spans="1:10" ht="14.25" customHeight="1">
      <c r="A5" s="21" t="s">
        <v>0</v>
      </c>
      <c r="B5" s="22"/>
      <c r="C5" s="22"/>
      <c r="D5" s="22"/>
      <c r="E5" s="22"/>
      <c r="F5" s="22"/>
      <c r="G5" s="22"/>
      <c r="H5" s="20"/>
      <c r="I5" s="20"/>
      <c r="J5" s="20"/>
    </row>
    <row r="6" spans="1:10" ht="11.25" customHeight="1">
      <c r="A6" s="6" t="s">
        <v>381</v>
      </c>
      <c r="B6" s="7"/>
      <c r="C6" s="7"/>
      <c r="D6" s="7"/>
      <c r="E6" s="7"/>
      <c r="F6" s="7"/>
      <c r="G6" s="7"/>
    </row>
    <row r="7" spans="1:10">
      <c r="A7" s="1" t="s">
        <v>1</v>
      </c>
      <c r="B7" s="2"/>
      <c r="C7" s="2"/>
      <c r="D7" s="2"/>
      <c r="E7" s="2"/>
      <c r="F7" s="2"/>
    </row>
    <row r="8" spans="1:10" ht="8.25" customHeight="1"/>
    <row r="9" spans="1:10" ht="12.75" customHeight="1">
      <c r="A9" s="6" t="s">
        <v>342</v>
      </c>
      <c r="B9" s="7"/>
      <c r="C9" s="7"/>
      <c r="D9" s="7"/>
      <c r="E9" s="7"/>
      <c r="F9" s="7"/>
      <c r="G9" s="7"/>
      <c r="I9" s="8" t="s">
        <v>329</v>
      </c>
      <c r="J9" s="8"/>
    </row>
    <row r="10" spans="1:10">
      <c r="A10" s="1" t="s">
        <v>42</v>
      </c>
      <c r="B10" s="2"/>
      <c r="C10" s="2"/>
      <c r="D10" s="2"/>
      <c r="I10" s="4" t="s">
        <v>2</v>
      </c>
      <c r="J10" s="4"/>
    </row>
    <row r="11" spans="1:10" ht="6.75" customHeight="1">
      <c r="I11" s="9"/>
    </row>
    <row r="12" spans="1:10">
      <c r="A12" s="22" t="s">
        <v>432</v>
      </c>
      <c r="B12" s="22"/>
      <c r="C12" s="22"/>
      <c r="D12" s="22"/>
      <c r="E12" s="22"/>
      <c r="F12" s="22"/>
      <c r="G12" s="22"/>
      <c r="H12" s="26"/>
      <c r="I12" s="20"/>
      <c r="J12" s="20"/>
    </row>
    <row r="13" spans="1:10" ht="6" customHeight="1" thickBot="1">
      <c r="A13" s="10"/>
      <c r="B13" s="11"/>
      <c r="C13" s="11"/>
      <c r="D13" s="11"/>
      <c r="E13" s="11"/>
      <c r="F13" s="11"/>
      <c r="G13" s="11"/>
      <c r="H13" s="12"/>
      <c r="I13" s="12"/>
      <c r="J13" s="12"/>
    </row>
    <row r="14" spans="1:10" ht="13.5" thickTop="1">
      <c r="H14" s="13"/>
      <c r="I14" s="14" t="s">
        <v>3</v>
      </c>
      <c r="J14" s="13"/>
    </row>
    <row r="15" spans="1:10">
      <c r="H15" s="15" t="s">
        <v>4</v>
      </c>
      <c r="I15" s="15" t="s">
        <v>5</v>
      </c>
      <c r="J15" s="15" t="s">
        <v>6</v>
      </c>
    </row>
    <row r="16" spans="1:10">
      <c r="A16" s="5">
        <v>1</v>
      </c>
      <c r="B16" t="s">
        <v>7</v>
      </c>
      <c r="H16" s="24"/>
      <c r="I16" s="24"/>
      <c r="J16" s="13"/>
    </row>
    <row r="17" spans="2:15">
      <c r="B17" t="s">
        <v>8</v>
      </c>
      <c r="H17" s="24"/>
      <c r="I17" s="24"/>
      <c r="J17" s="13"/>
    </row>
    <row r="18" spans="2:15">
      <c r="B18" s="7">
        <v>50101</v>
      </c>
      <c r="D18" s="7" t="s">
        <v>404</v>
      </c>
      <c r="E18" s="7"/>
      <c r="F18" s="7"/>
      <c r="H18" s="201">
        <f>(143036+1522506)*0.87</f>
        <v>1449021.54</v>
      </c>
      <c r="I18" s="24"/>
      <c r="J18" s="13"/>
      <c r="N18" s="224"/>
      <c r="O18" s="199"/>
    </row>
    <row r="19" spans="2:15">
      <c r="B19" s="7">
        <v>50102</v>
      </c>
      <c r="D19" s="7" t="s">
        <v>405</v>
      </c>
      <c r="E19" s="7"/>
      <c r="F19" s="7"/>
      <c r="H19" s="201">
        <f>(315533+65650+645390+184000+77800+43000)*0.87</f>
        <v>1158294.51</v>
      </c>
      <c r="I19" s="24"/>
      <c r="J19" s="13"/>
      <c r="N19" s="116"/>
      <c r="O19" s="199"/>
    </row>
    <row r="20" spans="2:15">
      <c r="B20" s="7">
        <v>50103</v>
      </c>
      <c r="D20" s="7" t="s">
        <v>406</v>
      </c>
      <c r="E20" s="7"/>
      <c r="F20" s="7"/>
      <c r="H20" s="201">
        <f>(9090+43000)*0.87</f>
        <v>45318.3</v>
      </c>
      <c r="I20" s="24"/>
      <c r="J20" s="13"/>
      <c r="N20" s="224"/>
      <c r="O20" s="199"/>
    </row>
    <row r="21" spans="2:15" ht="12.75" customHeight="1">
      <c r="B21" s="7">
        <v>50104</v>
      </c>
      <c r="D21" s="7" t="s">
        <v>407</v>
      </c>
      <c r="E21" s="7"/>
      <c r="F21" s="7"/>
      <c r="H21" s="201">
        <f>(92020+55000+40000+300)*0.87</f>
        <v>162968.4</v>
      </c>
      <c r="I21" s="24"/>
      <c r="J21" s="13"/>
      <c r="N21" s="224"/>
      <c r="O21" s="199"/>
    </row>
    <row r="22" spans="2:15" ht="12.75" customHeight="1">
      <c r="B22" s="7">
        <v>50106</v>
      </c>
      <c r="D22" s="7" t="s">
        <v>382</v>
      </c>
      <c r="E22" s="7"/>
      <c r="F22" s="7"/>
      <c r="H22" s="201">
        <f>11075*0.87</f>
        <v>9635.25</v>
      </c>
      <c r="I22" s="24"/>
      <c r="J22" s="13"/>
      <c r="N22" s="224"/>
      <c r="O22" s="199"/>
    </row>
    <row r="23" spans="2:15">
      <c r="B23" s="7">
        <v>50107</v>
      </c>
      <c r="D23" s="7" t="s">
        <v>383</v>
      </c>
      <c r="E23" s="7"/>
      <c r="F23" s="7"/>
      <c r="H23" s="201">
        <f>(1600+2550+13200+220)*0.87</f>
        <v>15285.9</v>
      </c>
      <c r="I23" s="24"/>
      <c r="J23" s="13"/>
      <c r="N23" s="224"/>
      <c r="O23" s="199"/>
    </row>
    <row r="24" spans="2:15">
      <c r="B24" s="7">
        <v>50108</v>
      </c>
      <c r="D24" s="7" t="s">
        <v>384</v>
      </c>
      <c r="E24" s="7"/>
      <c r="F24" s="7"/>
      <c r="H24" s="201">
        <f>(1200+800+2300+8000+600)*0.87</f>
        <v>11223</v>
      </c>
      <c r="I24" s="24"/>
      <c r="J24" s="13"/>
      <c r="N24" s="224"/>
      <c r="O24" s="199"/>
    </row>
    <row r="25" spans="2:15">
      <c r="B25" s="7">
        <v>50109</v>
      </c>
      <c r="D25" s="7" t="s">
        <v>385</v>
      </c>
      <c r="E25" s="7"/>
      <c r="F25" s="7"/>
      <c r="H25" s="201">
        <v>1500</v>
      </c>
      <c r="I25" s="24"/>
      <c r="J25" s="13"/>
    </row>
    <row r="26" spans="2:15">
      <c r="B26" s="7"/>
      <c r="D26" s="7"/>
      <c r="E26" s="7"/>
      <c r="F26" s="7"/>
      <c r="H26" s="25"/>
      <c r="I26" s="24"/>
      <c r="J26" s="13"/>
      <c r="N26" s="198"/>
      <c r="O26" s="199"/>
    </row>
    <row r="27" spans="2:15">
      <c r="B27" s="7"/>
      <c r="D27" s="7"/>
      <c r="E27" s="7"/>
      <c r="F27" s="7"/>
      <c r="H27" s="25"/>
      <c r="I27" s="202">
        <f>SUM(H18:H27)</f>
        <v>2853246.8999999994</v>
      </c>
      <c r="J27" s="17"/>
      <c r="N27" s="198"/>
    </row>
    <row r="28" spans="2:15">
      <c r="H28" s="24"/>
      <c r="I28" s="24"/>
      <c r="J28" s="13"/>
    </row>
    <row r="29" spans="2:15">
      <c r="B29" t="s">
        <v>9</v>
      </c>
      <c r="H29" s="24"/>
      <c r="I29" s="24"/>
      <c r="J29" s="13"/>
    </row>
    <row r="30" spans="2:15">
      <c r="B30" s="7">
        <v>50201</v>
      </c>
      <c r="D30" s="7" t="s">
        <v>408</v>
      </c>
      <c r="E30" s="7"/>
      <c r="F30" s="7"/>
      <c r="H30" s="201">
        <f>(197741+46246)*0.87</f>
        <v>212268.69</v>
      </c>
      <c r="I30" s="203"/>
      <c r="J30" s="13"/>
      <c r="N30" s="200"/>
    </row>
    <row r="31" spans="2:15">
      <c r="B31" s="7">
        <v>50202</v>
      </c>
      <c r="D31" s="7" t="s">
        <v>409</v>
      </c>
      <c r="E31" s="7"/>
      <c r="F31" s="7"/>
      <c r="H31" s="201">
        <f>(5800+47300)*0.87</f>
        <v>46197</v>
      </c>
      <c r="I31" s="203"/>
      <c r="J31" s="13"/>
    </row>
    <row r="32" spans="2:15">
      <c r="B32" s="7">
        <v>50203</v>
      </c>
      <c r="D32" s="7" t="s">
        <v>410</v>
      </c>
      <c r="E32" s="7"/>
      <c r="F32" s="7"/>
      <c r="H32" s="201">
        <f>(99000+60000+396000+594000+54000+11000)*0.87</f>
        <v>1056180</v>
      </c>
      <c r="I32" s="203"/>
      <c r="J32" s="13"/>
    </row>
    <row r="33" spans="2:10">
      <c r="B33" s="7" t="s">
        <v>386</v>
      </c>
      <c r="D33" s="7" t="s">
        <v>354</v>
      </c>
      <c r="E33" s="7"/>
      <c r="F33" s="7"/>
      <c r="H33" s="201">
        <f>(21000+5500+10000)*0.87</f>
        <v>31755</v>
      </c>
      <c r="I33" s="203"/>
      <c r="J33" s="13"/>
    </row>
    <row r="34" spans="2:10">
      <c r="B34" s="7">
        <v>50207</v>
      </c>
      <c r="D34" s="7" t="s">
        <v>387</v>
      </c>
      <c r="E34" s="7"/>
      <c r="F34" s="7"/>
      <c r="H34" s="201">
        <f>13699+5930+30500+74000+3300+1660</f>
        <v>129089</v>
      </c>
      <c r="I34" s="203"/>
      <c r="J34" s="13"/>
    </row>
    <row r="35" spans="2:10">
      <c r="B35" s="7">
        <v>50210</v>
      </c>
      <c r="D35" s="7" t="s">
        <v>389</v>
      </c>
      <c r="E35" s="7"/>
      <c r="F35" s="7"/>
      <c r="H35" s="201">
        <f>(10000+25000+18000)*0.87</f>
        <v>46110</v>
      </c>
      <c r="I35" s="203"/>
      <c r="J35" s="13"/>
    </row>
    <row r="36" spans="2:10">
      <c r="B36" s="7">
        <v>50211</v>
      </c>
      <c r="D36" s="7" t="s">
        <v>390</v>
      </c>
      <c r="E36" s="7"/>
      <c r="F36" s="7"/>
      <c r="H36" s="201">
        <f>(13699+5930+32000+87000+1760)*0.87</f>
        <v>122138.43</v>
      </c>
      <c r="I36" s="203"/>
      <c r="J36" s="13"/>
    </row>
    <row r="37" spans="2:10">
      <c r="B37" s="7">
        <v>50212</v>
      </c>
      <c r="D37" s="7" t="s">
        <v>391</v>
      </c>
      <c r="E37" s="7"/>
      <c r="F37" s="7"/>
      <c r="H37" s="201">
        <f>11400+700+5150+18000+1165</f>
        <v>36415</v>
      </c>
      <c r="I37" s="203"/>
      <c r="J37" s="13"/>
    </row>
    <row r="38" spans="2:10">
      <c r="B38" s="7">
        <v>50220</v>
      </c>
      <c r="D38" s="7" t="s">
        <v>411</v>
      </c>
      <c r="E38" s="7"/>
      <c r="F38" s="7"/>
      <c r="H38" s="201">
        <f>6000+2700+10260+29160+1620+540</f>
        <v>50280</v>
      </c>
      <c r="I38" s="203"/>
      <c r="J38" s="13"/>
    </row>
    <row r="39" spans="2:10">
      <c r="B39" s="7"/>
      <c r="D39" s="7"/>
      <c r="E39" s="7"/>
      <c r="F39" s="7"/>
      <c r="H39" s="201"/>
      <c r="I39" s="202">
        <f>SUM(H30:H39)</f>
        <v>1730433.1199999999</v>
      </c>
      <c r="J39" s="17"/>
    </row>
    <row r="40" spans="2:10">
      <c r="H40" s="24"/>
      <c r="I40" s="24"/>
      <c r="J40" s="13"/>
    </row>
    <row r="41" spans="2:10">
      <c r="B41" t="s">
        <v>10</v>
      </c>
      <c r="H41" s="24"/>
      <c r="I41" s="24"/>
      <c r="J41" s="13"/>
    </row>
    <row r="42" spans="2:10">
      <c r="B42" s="7">
        <v>50209</v>
      </c>
      <c r="D42" s="7" t="s">
        <v>388</v>
      </c>
      <c r="E42" s="7"/>
      <c r="F42" s="7"/>
      <c r="H42" s="201">
        <f>3045+30000-45</f>
        <v>33000</v>
      </c>
      <c r="I42" s="24"/>
      <c r="J42" s="13"/>
    </row>
    <row r="43" spans="2:10">
      <c r="B43" s="196">
        <v>50213</v>
      </c>
      <c r="C43" s="197"/>
      <c r="D43" s="196" t="s">
        <v>392</v>
      </c>
      <c r="E43" s="7"/>
      <c r="F43" s="7"/>
      <c r="H43" s="201">
        <f>6500+6000</f>
        <v>12500</v>
      </c>
      <c r="I43" s="24"/>
      <c r="J43" s="13"/>
    </row>
    <row r="44" spans="2:10">
      <c r="B44" s="7">
        <v>50216</v>
      </c>
      <c r="D44" s="7" t="s">
        <v>393</v>
      </c>
      <c r="E44" s="7"/>
      <c r="F44" s="7"/>
      <c r="H44" s="201">
        <f>120+1298+4600-18</f>
        <v>6000</v>
      </c>
      <c r="I44" s="24"/>
      <c r="J44" s="13"/>
    </row>
    <row r="45" spans="2:10">
      <c r="B45" s="7">
        <v>50218</v>
      </c>
      <c r="D45" s="7" t="s">
        <v>394</v>
      </c>
      <c r="E45" s="7"/>
      <c r="F45" s="7"/>
      <c r="H45" s="201">
        <f>135+250</f>
        <v>385</v>
      </c>
      <c r="I45" s="24"/>
      <c r="J45" s="13"/>
    </row>
    <row r="46" spans="2:10">
      <c r="B46" s="7"/>
      <c r="D46" s="7"/>
      <c r="E46" s="7"/>
      <c r="F46" s="7"/>
      <c r="H46" s="201"/>
      <c r="I46" s="202">
        <f>SUM(H42:H46)</f>
        <v>51885</v>
      </c>
      <c r="J46" s="17"/>
    </row>
    <row r="47" spans="2:10" ht="13.5" thickBot="1">
      <c r="F47" s="29" t="s">
        <v>11</v>
      </c>
      <c r="H47" s="203"/>
      <c r="I47" s="204">
        <f>SUM(I27:I46)</f>
        <v>4635565.0199999996</v>
      </c>
      <c r="J47" s="32"/>
    </row>
    <row r="48" spans="2:10" ht="10.5" customHeight="1">
      <c r="H48" s="203"/>
      <c r="I48" s="203"/>
      <c r="J48" s="13"/>
    </row>
    <row r="49" spans="1:10">
      <c r="A49" s="5">
        <v>2</v>
      </c>
      <c r="B49" t="s">
        <v>12</v>
      </c>
      <c r="H49" s="203"/>
      <c r="I49" s="203"/>
      <c r="J49" s="13"/>
    </row>
    <row r="50" spans="1:10">
      <c r="B50" t="s">
        <v>13</v>
      </c>
      <c r="H50" s="203"/>
      <c r="I50" s="203"/>
      <c r="J50" s="13"/>
    </row>
    <row r="51" spans="1:10">
      <c r="B51" s="7">
        <v>50493</v>
      </c>
      <c r="D51" s="7" t="s">
        <v>355</v>
      </c>
      <c r="E51" s="7"/>
      <c r="F51" s="7"/>
      <c r="H51" s="201">
        <f>18900+3150+7980+70</f>
        <v>30100</v>
      </c>
      <c r="I51" s="203"/>
      <c r="J51" s="13"/>
    </row>
    <row r="52" spans="1:10">
      <c r="B52" s="7"/>
      <c r="D52" s="7"/>
      <c r="E52" s="7"/>
      <c r="F52" s="7"/>
      <c r="H52" s="201"/>
      <c r="I52" s="203"/>
      <c r="J52" s="13"/>
    </row>
    <row r="53" spans="1:10">
      <c r="B53" s="7"/>
      <c r="D53" s="7"/>
      <c r="E53" s="7"/>
      <c r="F53" s="7"/>
      <c r="H53" s="201"/>
      <c r="I53" s="203"/>
      <c r="J53" s="13"/>
    </row>
    <row r="54" spans="1:10">
      <c r="B54" s="7"/>
      <c r="D54" s="7"/>
      <c r="E54" s="7"/>
      <c r="F54" s="7"/>
      <c r="H54" s="201"/>
      <c r="I54" s="203"/>
      <c r="J54" s="13"/>
    </row>
    <row r="55" spans="1:10">
      <c r="B55" s="7"/>
      <c r="D55" s="7"/>
      <c r="E55" s="7"/>
      <c r="F55" s="7"/>
      <c r="H55" s="201"/>
      <c r="I55" s="202">
        <f>SUM(H51:H55)</f>
        <v>30100</v>
      </c>
      <c r="J55" s="17"/>
    </row>
    <row r="56" spans="1:10">
      <c r="H56" s="203"/>
      <c r="I56" s="203"/>
      <c r="J56" s="13"/>
    </row>
    <row r="57" spans="1:10">
      <c r="B57" t="s">
        <v>14</v>
      </c>
      <c r="H57" s="203"/>
      <c r="I57" s="203"/>
      <c r="J57" s="13"/>
    </row>
    <row r="58" spans="1:10">
      <c r="B58" s="7">
        <v>50411</v>
      </c>
      <c r="D58" s="7" t="s">
        <v>356</v>
      </c>
      <c r="E58" s="7"/>
      <c r="F58" s="7"/>
      <c r="H58" s="201">
        <v>106000</v>
      </c>
      <c r="I58" s="203"/>
      <c r="J58" s="13"/>
    </row>
    <row r="59" spans="1:10">
      <c r="B59" s="7">
        <v>50412</v>
      </c>
      <c r="D59" s="7" t="s">
        <v>357</v>
      </c>
      <c r="E59" s="7"/>
      <c r="F59" s="7"/>
      <c r="H59" s="201">
        <v>462100</v>
      </c>
      <c r="I59" s="203"/>
      <c r="J59" s="13"/>
    </row>
    <row r="60" spans="1:10">
      <c r="B60" s="7">
        <v>50413</v>
      </c>
      <c r="D60" s="7" t="s">
        <v>358</v>
      </c>
      <c r="E60" s="7"/>
      <c r="F60" s="7"/>
      <c r="H60" s="201">
        <v>30000</v>
      </c>
      <c r="I60" s="203"/>
      <c r="J60" s="13"/>
    </row>
    <row r="61" spans="1:10">
      <c r="B61" s="7">
        <v>50414</v>
      </c>
      <c r="D61" s="7" t="s">
        <v>359</v>
      </c>
      <c r="E61" s="7"/>
      <c r="F61" s="7"/>
      <c r="H61" s="201">
        <v>12000</v>
      </c>
      <c r="I61" s="203"/>
      <c r="J61" s="13"/>
    </row>
    <row r="62" spans="1:10">
      <c r="B62" s="7">
        <v>50422</v>
      </c>
      <c r="D62" s="7" t="s">
        <v>395</v>
      </c>
      <c r="E62" s="7"/>
      <c r="F62" s="7"/>
      <c r="H62" s="201">
        <v>4000</v>
      </c>
      <c r="I62" s="202">
        <f>SUM(H58:H62)</f>
        <v>614100</v>
      </c>
      <c r="J62" s="17"/>
    </row>
    <row r="63" spans="1:10">
      <c r="H63" s="203"/>
      <c r="I63" s="203"/>
      <c r="J63" s="13"/>
    </row>
    <row r="64" spans="1:10">
      <c r="B64" t="s">
        <v>15</v>
      </c>
      <c r="H64" s="203"/>
      <c r="I64" s="203"/>
      <c r="J64" s="13"/>
    </row>
    <row r="65" spans="1:10">
      <c r="B65" s="7">
        <v>50490</v>
      </c>
      <c r="D65" s="7" t="s">
        <v>360</v>
      </c>
      <c r="E65" s="7"/>
      <c r="F65" s="7"/>
      <c r="H65" s="201">
        <f>(128750)*0.87</f>
        <v>112012.5</v>
      </c>
      <c r="I65" s="203"/>
      <c r="J65" s="13"/>
    </row>
    <row r="66" spans="1:10">
      <c r="B66" s="7">
        <v>50491</v>
      </c>
      <c r="D66" s="7" t="s">
        <v>396</v>
      </c>
      <c r="E66" s="7"/>
      <c r="F66" s="7"/>
      <c r="H66" s="201">
        <f>(164800+3500)*0.87</f>
        <v>146421</v>
      </c>
      <c r="I66" s="203"/>
      <c r="J66" s="13"/>
    </row>
    <row r="67" spans="1:10">
      <c r="B67" s="7">
        <v>50492</v>
      </c>
      <c r="D67" s="7" t="s">
        <v>361</v>
      </c>
      <c r="E67" s="7"/>
      <c r="F67" s="7"/>
      <c r="H67" s="201">
        <v>21000</v>
      </c>
      <c r="I67" s="203"/>
      <c r="J67" s="13"/>
    </row>
    <row r="68" spans="1:10">
      <c r="B68" s="7"/>
      <c r="D68" s="7"/>
      <c r="E68" s="7"/>
      <c r="F68" s="7"/>
      <c r="H68" s="201"/>
      <c r="I68" s="203"/>
      <c r="J68" s="13"/>
    </row>
    <row r="69" spans="1:10">
      <c r="B69" s="7"/>
      <c r="D69" s="7"/>
      <c r="E69" s="7"/>
      <c r="F69" s="7"/>
      <c r="H69" s="201"/>
      <c r="I69" s="202">
        <f>SUM(H65:H69)</f>
        <v>279433.5</v>
      </c>
      <c r="J69" s="17"/>
    </row>
    <row r="70" spans="1:10">
      <c r="H70" s="203"/>
      <c r="I70" s="203"/>
      <c r="J70" s="13"/>
    </row>
    <row r="71" spans="1:10">
      <c r="B71" t="s">
        <v>16</v>
      </c>
      <c r="H71" s="203"/>
      <c r="I71" s="203"/>
      <c r="J71" s="13"/>
    </row>
    <row r="72" spans="1:10">
      <c r="B72" s="7">
        <v>50495</v>
      </c>
      <c r="D72" s="7" t="s">
        <v>397</v>
      </c>
      <c r="E72" s="7"/>
      <c r="F72" s="7"/>
      <c r="H72" s="201">
        <v>17500</v>
      </c>
      <c r="I72" s="203"/>
      <c r="J72" s="13"/>
    </row>
    <row r="73" spans="1:10">
      <c r="B73" s="7"/>
      <c r="D73" s="7"/>
      <c r="E73" s="7"/>
      <c r="F73" s="7"/>
      <c r="H73" s="201"/>
      <c r="I73" s="203"/>
      <c r="J73" s="13"/>
    </row>
    <row r="74" spans="1:10">
      <c r="B74" s="7"/>
      <c r="D74" s="7"/>
      <c r="E74" s="7"/>
      <c r="F74" s="7"/>
      <c r="H74" s="201"/>
      <c r="I74" s="203"/>
      <c r="J74" s="13"/>
    </row>
    <row r="75" spans="1:10">
      <c r="B75" s="7"/>
      <c r="D75" s="7"/>
      <c r="E75" s="7"/>
      <c r="F75" s="7"/>
      <c r="H75" s="201"/>
      <c r="I75" s="203"/>
      <c r="J75" s="13"/>
    </row>
    <row r="76" spans="1:10">
      <c r="B76" s="7"/>
      <c r="D76" s="7"/>
      <c r="E76" s="7"/>
      <c r="F76" s="7"/>
      <c r="H76" s="201"/>
      <c r="I76" s="202">
        <f>SUM(H72:H76)</f>
        <v>17500</v>
      </c>
      <c r="J76" s="17"/>
    </row>
    <row r="77" spans="1:10" ht="13.5" thickBot="1">
      <c r="F77" s="29" t="s">
        <v>17</v>
      </c>
      <c r="H77" s="208"/>
      <c r="I77" s="204">
        <f>SUM(I55:I76)</f>
        <v>941133.5</v>
      </c>
      <c r="J77" s="32"/>
    </row>
    <row r="78" spans="1:10" ht="13.5" thickBot="1">
      <c r="A78" s="10"/>
      <c r="B78" s="11"/>
      <c r="C78" s="11"/>
      <c r="D78" s="11"/>
      <c r="E78" s="11"/>
      <c r="F78" s="11"/>
      <c r="G78" s="11"/>
      <c r="H78" s="211"/>
      <c r="I78" s="205"/>
      <c r="J78" s="18"/>
    </row>
    <row r="79" spans="1:10" ht="13.5" thickTop="1">
      <c r="H79" s="203"/>
      <c r="I79" s="206" t="s">
        <v>3</v>
      </c>
      <c r="J79" s="13"/>
    </row>
    <row r="80" spans="1:10">
      <c r="H80" s="207" t="s">
        <v>4</v>
      </c>
      <c r="I80" s="207" t="s">
        <v>5</v>
      </c>
      <c r="J80" s="15" t="s">
        <v>6</v>
      </c>
    </row>
    <row r="81" spans="1:10">
      <c r="A81" s="5">
        <v>3</v>
      </c>
      <c r="B81" t="s">
        <v>18</v>
      </c>
      <c r="H81" s="203"/>
      <c r="I81" s="203"/>
      <c r="J81" s="13"/>
    </row>
    <row r="82" spans="1:10">
      <c r="B82" t="s">
        <v>19</v>
      </c>
      <c r="H82" s="203"/>
      <c r="I82" s="203"/>
      <c r="J82" s="13"/>
    </row>
    <row r="83" spans="1:10">
      <c r="B83" s="7">
        <v>50303</v>
      </c>
      <c r="D83" s="7" t="s">
        <v>362</v>
      </c>
      <c r="E83" s="7"/>
      <c r="F83" s="7"/>
      <c r="H83" s="201">
        <v>60000</v>
      </c>
      <c r="I83" s="203"/>
      <c r="J83" s="13"/>
    </row>
    <row r="84" spans="1:10">
      <c r="B84" s="7">
        <v>50304</v>
      </c>
      <c r="D84" s="7" t="s">
        <v>400</v>
      </c>
      <c r="E84" s="7"/>
      <c r="F84" s="7"/>
      <c r="H84" s="201">
        <v>20000</v>
      </c>
      <c r="I84" s="203"/>
      <c r="J84" s="13"/>
    </row>
    <row r="85" spans="1:10">
      <c r="B85" s="7">
        <v>50307</v>
      </c>
      <c r="D85" s="7" t="s">
        <v>412</v>
      </c>
      <c r="E85" s="7"/>
      <c r="F85" s="7"/>
      <c r="H85" s="201">
        <v>24000</v>
      </c>
      <c r="I85" s="203"/>
      <c r="J85" s="13"/>
    </row>
    <row r="86" spans="1:10">
      <c r="B86" s="7">
        <v>50306</v>
      </c>
      <c r="D86" s="7" t="s">
        <v>363</v>
      </c>
      <c r="E86" s="7"/>
      <c r="F86" s="7"/>
      <c r="H86" s="201">
        <v>49000</v>
      </c>
      <c r="I86" s="203"/>
      <c r="J86" s="13"/>
    </row>
    <row r="87" spans="1:10">
      <c r="B87" s="7">
        <v>50314</v>
      </c>
      <c r="D87" s="7" t="s">
        <v>364</v>
      </c>
      <c r="E87" s="7"/>
      <c r="F87" s="7"/>
      <c r="H87" s="201">
        <v>35000</v>
      </c>
      <c r="I87" s="203"/>
      <c r="J87" s="13"/>
    </row>
    <row r="88" spans="1:10">
      <c r="B88" s="7"/>
      <c r="D88" s="7" t="s">
        <v>19</v>
      </c>
      <c r="E88" s="7"/>
      <c r="F88" s="7"/>
      <c r="H88" s="201">
        <v>10000</v>
      </c>
      <c r="I88" s="203"/>
      <c r="J88" s="13"/>
    </row>
    <row r="89" spans="1:10">
      <c r="B89" s="7"/>
      <c r="D89" s="7" t="s">
        <v>403</v>
      </c>
      <c r="E89" s="7"/>
      <c r="F89" s="7"/>
      <c r="H89" s="201"/>
      <c r="I89" s="203"/>
      <c r="J89" s="13"/>
    </row>
    <row r="90" spans="1:10">
      <c r="H90" s="201"/>
      <c r="I90" s="202">
        <f>SUM(H83:H89)</f>
        <v>198000</v>
      </c>
      <c r="J90" s="17"/>
    </row>
    <row r="91" spans="1:10">
      <c r="B91" t="s">
        <v>20</v>
      </c>
      <c r="H91" s="203"/>
      <c r="I91" s="203"/>
      <c r="J91" s="13"/>
    </row>
    <row r="92" spans="1:10">
      <c r="B92" s="7">
        <v>50504</v>
      </c>
      <c r="D92" s="7" t="s">
        <v>365</v>
      </c>
      <c r="E92" s="7"/>
      <c r="F92" s="7"/>
      <c r="H92" s="201">
        <f>15750+13440+4800</f>
        <v>33990</v>
      </c>
      <c r="I92" s="203"/>
      <c r="J92" s="13"/>
    </row>
    <row r="93" spans="1:10">
      <c r="B93" s="7">
        <v>50505</v>
      </c>
      <c r="D93" s="7" t="s">
        <v>398</v>
      </c>
      <c r="E93" s="7"/>
      <c r="F93" s="7"/>
      <c r="H93" s="201">
        <v>6300</v>
      </c>
      <c r="I93" s="203"/>
      <c r="J93" s="13"/>
    </row>
    <row r="94" spans="1:10">
      <c r="B94" s="7">
        <v>50704</v>
      </c>
      <c r="D94" s="7" t="s">
        <v>399</v>
      </c>
      <c r="E94" s="7"/>
      <c r="F94" s="7"/>
      <c r="H94" s="201">
        <v>1500</v>
      </c>
      <c r="I94" s="203"/>
      <c r="J94" s="13"/>
    </row>
    <row r="95" spans="1:10">
      <c r="B95" s="7">
        <v>50902</v>
      </c>
      <c r="D95" s="7" t="s">
        <v>366</v>
      </c>
      <c r="E95" s="7"/>
      <c r="F95" s="7"/>
      <c r="H95" s="201">
        <f>3675+4725+20000</f>
        <v>28400</v>
      </c>
      <c r="I95" s="203"/>
      <c r="J95" s="13"/>
    </row>
    <row r="96" spans="1:10">
      <c r="B96" s="7">
        <v>50903</v>
      </c>
      <c r="D96" s="7" t="s">
        <v>413</v>
      </c>
      <c r="E96" s="7"/>
      <c r="F96" s="7"/>
      <c r="H96" s="201">
        <f>2730+5000</f>
        <v>7730</v>
      </c>
      <c r="I96" s="203"/>
      <c r="J96" s="13"/>
    </row>
    <row r="97" spans="2:10">
      <c r="B97" s="7">
        <v>50994</v>
      </c>
      <c r="D97" s="7" t="s">
        <v>367</v>
      </c>
      <c r="E97" s="7"/>
      <c r="F97" s="7"/>
      <c r="H97" s="201">
        <v>3625</v>
      </c>
      <c r="I97" s="203"/>
      <c r="J97" s="13"/>
    </row>
    <row r="98" spans="2:10">
      <c r="B98" s="7">
        <v>50995</v>
      </c>
      <c r="D98" s="7" t="s">
        <v>368</v>
      </c>
      <c r="E98" s="7"/>
      <c r="F98" s="7"/>
      <c r="H98" s="201">
        <f>1575+1200+6300+1000</f>
        <v>10075</v>
      </c>
      <c r="I98" s="202">
        <f>SUM(H92:H98)</f>
        <v>91620</v>
      </c>
      <c r="J98" s="17"/>
    </row>
    <row r="99" spans="2:10">
      <c r="H99" s="203"/>
      <c r="I99" s="203"/>
      <c r="J99" s="13"/>
    </row>
    <row r="100" spans="2:10">
      <c r="B100" t="s">
        <v>21</v>
      </c>
      <c r="H100" s="203"/>
      <c r="I100" s="203"/>
      <c r="J100" s="13"/>
    </row>
    <row r="101" spans="2:10">
      <c r="B101" s="7">
        <v>50302</v>
      </c>
      <c r="D101" s="7" t="s">
        <v>369</v>
      </c>
      <c r="E101" s="7"/>
      <c r="F101" s="7"/>
      <c r="H101" s="201">
        <f>7500+15000</f>
        <v>22500</v>
      </c>
      <c r="I101" s="203"/>
      <c r="J101" s="13"/>
    </row>
    <row r="102" spans="2:10">
      <c r="B102" s="7"/>
      <c r="D102" s="7"/>
      <c r="E102" s="7"/>
      <c r="F102" s="7"/>
      <c r="H102" s="201"/>
      <c r="I102" s="203"/>
      <c r="J102" s="13"/>
    </row>
    <row r="103" spans="2:10">
      <c r="B103" s="7"/>
      <c r="D103" s="7"/>
      <c r="E103" s="7"/>
      <c r="F103" s="7"/>
      <c r="H103" s="201"/>
      <c r="I103" s="203"/>
      <c r="J103" s="13"/>
    </row>
    <row r="104" spans="2:10">
      <c r="B104" s="7"/>
      <c r="D104" s="7"/>
      <c r="E104" s="7"/>
      <c r="F104" s="7"/>
      <c r="H104" s="201"/>
      <c r="I104" s="203"/>
      <c r="J104" s="13"/>
    </row>
    <row r="105" spans="2:10">
      <c r="B105" s="7"/>
      <c r="D105" s="7"/>
      <c r="E105" s="7"/>
      <c r="F105" s="7"/>
      <c r="H105" s="201"/>
      <c r="I105" s="202">
        <f>SUM(H101:H105)</f>
        <v>22500</v>
      </c>
      <c r="J105" s="17"/>
    </row>
    <row r="106" spans="2:10">
      <c r="H106" s="203"/>
      <c r="I106" s="203"/>
      <c r="J106" s="13"/>
    </row>
    <row r="107" spans="2:10">
      <c r="B107" t="s">
        <v>22</v>
      </c>
      <c r="H107" s="203"/>
      <c r="I107" s="203"/>
      <c r="J107" s="13"/>
    </row>
    <row r="108" spans="2:10">
      <c r="B108" s="7">
        <v>50605</v>
      </c>
      <c r="D108" s="7" t="s">
        <v>370</v>
      </c>
      <c r="E108" s="7"/>
      <c r="F108" s="7"/>
      <c r="H108" s="201">
        <v>375000</v>
      </c>
      <c r="I108" s="203"/>
      <c r="J108" s="13"/>
    </row>
    <row r="109" spans="2:10">
      <c r="B109" s="7"/>
      <c r="D109" s="7"/>
      <c r="E109" s="7"/>
      <c r="F109" s="7"/>
      <c r="H109" s="201"/>
      <c r="I109" s="203"/>
      <c r="J109" s="13"/>
    </row>
    <row r="110" spans="2:10">
      <c r="B110" s="7"/>
      <c r="D110" s="7"/>
      <c r="E110" s="7"/>
      <c r="F110" s="7"/>
      <c r="H110" s="201"/>
      <c r="I110" s="203"/>
      <c r="J110" s="13"/>
    </row>
    <row r="111" spans="2:10">
      <c r="B111" s="7"/>
      <c r="D111" s="7"/>
      <c r="E111" s="7"/>
      <c r="F111" s="7"/>
      <c r="H111" s="201"/>
      <c r="I111" s="203"/>
      <c r="J111" s="13"/>
    </row>
    <row r="112" spans="2:10">
      <c r="B112" s="7"/>
      <c r="D112" s="7"/>
      <c r="E112" s="7"/>
      <c r="F112" s="7"/>
      <c r="H112" s="201"/>
      <c r="I112" s="202">
        <f>SUM(H108:H112)</f>
        <v>375000</v>
      </c>
      <c r="J112" s="17"/>
    </row>
    <row r="113" spans="2:10">
      <c r="H113" s="203"/>
      <c r="I113" s="203"/>
      <c r="J113" s="13"/>
    </row>
    <row r="114" spans="2:10">
      <c r="B114" t="s">
        <v>23</v>
      </c>
      <c r="H114" s="203"/>
      <c r="I114" s="203"/>
      <c r="J114" s="13"/>
    </row>
    <row r="115" spans="2:10">
      <c r="B115" s="7">
        <v>50501</v>
      </c>
      <c r="D115" s="7" t="s">
        <v>371</v>
      </c>
      <c r="E115" s="7"/>
      <c r="F115" s="7"/>
      <c r="H115" s="201">
        <v>85600</v>
      </c>
      <c r="I115" s="203"/>
      <c r="J115" s="13"/>
    </row>
    <row r="116" spans="2:10">
      <c r="B116" s="7">
        <v>50502</v>
      </c>
      <c r="D116" s="7" t="s">
        <v>372</v>
      </c>
      <c r="E116" s="7"/>
      <c r="F116" s="7"/>
      <c r="H116" s="201">
        <v>85600</v>
      </c>
      <c r="I116" s="203"/>
      <c r="J116" s="13"/>
    </row>
    <row r="117" spans="2:10">
      <c r="B117" s="7">
        <v>50503</v>
      </c>
      <c r="D117" s="7" t="s">
        <v>373</v>
      </c>
      <c r="E117" s="7"/>
      <c r="F117" s="7"/>
      <c r="H117" s="201">
        <f>12600</f>
        <v>12600</v>
      </c>
      <c r="I117" s="203"/>
      <c r="J117" s="13"/>
    </row>
    <row r="118" spans="2:10">
      <c r="B118" s="7"/>
      <c r="D118" s="7"/>
      <c r="E118" s="7"/>
      <c r="F118" s="7"/>
      <c r="H118" s="201"/>
      <c r="I118" s="203"/>
      <c r="J118" s="13"/>
    </row>
    <row r="119" spans="2:10">
      <c r="B119" s="7"/>
      <c r="D119" s="7"/>
      <c r="E119" s="7"/>
      <c r="F119" s="7"/>
      <c r="H119" s="201"/>
      <c r="I119" s="202">
        <f>SUM(H115:H119)</f>
        <v>183800</v>
      </c>
      <c r="J119" s="17"/>
    </row>
    <row r="120" spans="2:10">
      <c r="H120" s="203"/>
      <c r="I120" s="203"/>
      <c r="J120" s="13"/>
    </row>
    <row r="121" spans="2:10">
      <c r="B121" t="s">
        <v>24</v>
      </c>
      <c r="H121" s="203"/>
      <c r="I121" s="203"/>
      <c r="J121" s="13"/>
    </row>
    <row r="122" spans="2:10">
      <c r="B122" s="7">
        <v>50305</v>
      </c>
      <c r="D122" s="7" t="s">
        <v>374</v>
      </c>
      <c r="E122" s="7"/>
      <c r="F122" s="7"/>
      <c r="H122" s="201">
        <f>(7000+48000+8000+26250)*0.87</f>
        <v>77647.5</v>
      </c>
      <c r="I122" s="203"/>
      <c r="J122" s="13"/>
    </row>
    <row r="123" spans="2:10">
      <c r="B123" s="7">
        <v>50308</v>
      </c>
      <c r="D123" s="7" t="s">
        <v>375</v>
      </c>
      <c r="E123" s="7"/>
      <c r="F123" s="7"/>
      <c r="H123" s="212"/>
      <c r="I123" s="203"/>
      <c r="J123" s="13"/>
    </row>
    <row r="124" spans="2:10">
      <c r="B124" s="7"/>
      <c r="D124" s="7"/>
      <c r="E124" s="7"/>
      <c r="F124" s="7"/>
      <c r="H124" s="201"/>
      <c r="I124" s="203"/>
      <c r="J124" s="13"/>
    </row>
    <row r="125" spans="2:10">
      <c r="B125" s="7"/>
      <c r="D125" s="7"/>
      <c r="E125" s="7"/>
      <c r="F125" s="7"/>
      <c r="H125" s="201"/>
      <c r="I125" s="203"/>
      <c r="J125" s="13"/>
    </row>
    <row r="126" spans="2:10">
      <c r="B126" s="7"/>
      <c r="D126" s="7"/>
      <c r="E126" s="7"/>
      <c r="F126" s="7"/>
      <c r="H126" s="201"/>
      <c r="I126" s="202">
        <f>SUM(H122:H126)</f>
        <v>77647.5</v>
      </c>
      <c r="J126" s="17"/>
    </row>
    <row r="127" spans="2:10">
      <c r="H127" s="203"/>
      <c r="I127" s="203"/>
      <c r="J127" s="13"/>
    </row>
    <row r="128" spans="2:10">
      <c r="B128" t="s">
        <v>25</v>
      </c>
      <c r="H128" s="203"/>
      <c r="I128" s="203"/>
      <c r="J128" s="13"/>
    </row>
    <row r="129" spans="2:10">
      <c r="B129" s="7">
        <v>50421</v>
      </c>
      <c r="D129" s="7" t="s">
        <v>376</v>
      </c>
      <c r="E129" s="7"/>
      <c r="F129" s="7"/>
      <c r="H129" s="201">
        <f>47250*0.87</f>
        <v>41107.5</v>
      </c>
      <c r="I129" s="203"/>
      <c r="J129" s="13"/>
    </row>
    <row r="130" spans="2:10">
      <c r="B130" s="7">
        <v>51212</v>
      </c>
      <c r="D130" s="7" t="s">
        <v>377</v>
      </c>
      <c r="E130" s="7"/>
      <c r="F130" s="7"/>
      <c r="H130" s="201">
        <v>18500</v>
      </c>
      <c r="I130" s="203"/>
      <c r="J130" s="13"/>
    </row>
    <row r="131" spans="2:10">
      <c r="B131" s="7"/>
      <c r="D131" s="7"/>
      <c r="E131" s="7"/>
      <c r="F131" s="7"/>
      <c r="H131" s="201"/>
      <c r="I131" s="203"/>
      <c r="J131" s="13"/>
    </row>
    <row r="132" spans="2:10">
      <c r="B132" s="7"/>
      <c r="D132" s="7"/>
      <c r="E132" s="7"/>
      <c r="F132" s="7"/>
      <c r="H132" s="201"/>
      <c r="I132" s="203"/>
      <c r="J132" s="13"/>
    </row>
    <row r="133" spans="2:10">
      <c r="B133" s="7"/>
      <c r="D133" s="7"/>
      <c r="E133" s="7"/>
      <c r="F133" s="7"/>
      <c r="H133" s="201"/>
      <c r="I133" s="202">
        <f>SUM(H129:H133)</f>
        <v>59607.5</v>
      </c>
      <c r="J133" s="17"/>
    </row>
    <row r="134" spans="2:10">
      <c r="H134" s="203"/>
      <c r="I134" s="203"/>
      <c r="J134" s="13"/>
    </row>
    <row r="135" spans="2:10">
      <c r="B135" t="s">
        <v>26</v>
      </c>
      <c r="H135" s="203"/>
      <c r="I135" s="203"/>
      <c r="J135" s="13"/>
    </row>
    <row r="136" spans="2:10">
      <c r="B136" s="7">
        <v>51102</v>
      </c>
      <c r="D136" s="7" t="s">
        <v>378</v>
      </c>
      <c r="E136" s="7"/>
      <c r="F136" s="7"/>
      <c r="H136" s="201">
        <v>5000</v>
      </c>
      <c r="I136" s="203"/>
      <c r="J136" s="13"/>
    </row>
    <row r="137" spans="2:10">
      <c r="B137" s="7"/>
      <c r="D137" s="7"/>
      <c r="E137" s="7"/>
      <c r="F137" s="7"/>
      <c r="H137" s="201"/>
      <c r="I137" s="203"/>
      <c r="J137" s="13"/>
    </row>
    <row r="138" spans="2:10">
      <c r="B138" s="7"/>
      <c r="D138" s="7"/>
      <c r="E138" s="7"/>
      <c r="F138" s="7"/>
      <c r="H138" s="201"/>
      <c r="I138" s="203"/>
      <c r="J138" s="13"/>
    </row>
    <row r="139" spans="2:10">
      <c r="B139" s="7"/>
      <c r="D139" s="7"/>
      <c r="E139" s="7"/>
      <c r="F139" s="7"/>
      <c r="H139" s="201"/>
      <c r="I139" s="203"/>
      <c r="J139" s="13"/>
    </row>
    <row r="140" spans="2:10">
      <c r="B140" s="7"/>
      <c r="D140" s="7"/>
      <c r="E140" s="7"/>
      <c r="F140" s="7"/>
      <c r="H140" s="201"/>
      <c r="I140" s="202">
        <f>SUM(H136:H140)</f>
        <v>5000</v>
      </c>
      <c r="J140" s="17"/>
    </row>
    <row r="141" spans="2:10">
      <c r="H141" s="203"/>
      <c r="I141" s="203"/>
      <c r="J141" s="13"/>
    </row>
    <row r="142" spans="2:10">
      <c r="B142" t="s">
        <v>27</v>
      </c>
      <c r="H142" s="203"/>
      <c r="I142" s="203"/>
      <c r="J142" s="13"/>
    </row>
    <row r="143" spans="2:10">
      <c r="B143" s="7">
        <v>50309</v>
      </c>
      <c r="D143" s="7" t="s">
        <v>401</v>
      </c>
      <c r="E143" s="7"/>
      <c r="F143" s="7"/>
      <c r="H143" s="201">
        <v>2000</v>
      </c>
      <c r="I143" s="203"/>
      <c r="J143" s="13"/>
    </row>
    <row r="144" spans="2:10">
      <c r="B144" s="7">
        <v>50310</v>
      </c>
      <c r="D144" s="7" t="s">
        <v>402</v>
      </c>
      <c r="E144" s="7"/>
      <c r="F144" s="7"/>
      <c r="H144" s="201">
        <v>8400</v>
      </c>
      <c r="I144" s="203"/>
      <c r="J144" s="13"/>
    </row>
    <row r="145" spans="1:10">
      <c r="B145" s="7">
        <v>50311</v>
      </c>
      <c r="D145" s="7" t="s">
        <v>414</v>
      </c>
      <c r="E145" s="7"/>
      <c r="F145" s="7"/>
      <c r="H145" s="201">
        <f>4120+5460+1200+10185</f>
        <v>20965</v>
      </c>
      <c r="I145" s="203"/>
      <c r="J145" s="13"/>
    </row>
    <row r="146" spans="1:10">
      <c r="B146" s="7">
        <v>50312</v>
      </c>
      <c r="D146" s="7" t="s">
        <v>379</v>
      </c>
      <c r="E146" s="7"/>
      <c r="F146" s="7"/>
      <c r="H146" s="201">
        <f>2625+6300</f>
        <v>8925</v>
      </c>
      <c r="I146" s="203"/>
      <c r="J146" s="13"/>
    </row>
    <row r="147" spans="1:10">
      <c r="B147" s="7">
        <v>50901</v>
      </c>
      <c r="D147" s="7" t="s">
        <v>380</v>
      </c>
      <c r="E147" s="7"/>
      <c r="F147" s="7"/>
      <c r="H147" s="201">
        <f>1000+5000</f>
        <v>6000</v>
      </c>
      <c r="I147" s="203"/>
      <c r="J147" s="13"/>
    </row>
    <row r="148" spans="1:10">
      <c r="B148" s="7"/>
      <c r="D148" s="7"/>
      <c r="E148" s="7"/>
      <c r="F148" s="7"/>
      <c r="H148" s="201"/>
      <c r="I148" s="203"/>
      <c r="J148" s="13"/>
    </row>
    <row r="149" spans="1:10">
      <c r="B149" s="7"/>
      <c r="D149" s="7"/>
      <c r="E149" s="7"/>
      <c r="F149" s="7"/>
      <c r="H149" s="201"/>
      <c r="I149" s="203"/>
      <c r="J149" s="13"/>
    </row>
    <row r="150" spans="1:10">
      <c r="B150" s="7"/>
      <c r="D150" s="7"/>
      <c r="E150" s="7"/>
      <c r="F150" s="7"/>
      <c r="H150" s="201"/>
      <c r="I150" s="203"/>
      <c r="J150" s="13"/>
    </row>
    <row r="151" spans="1:10">
      <c r="B151" s="7"/>
      <c r="D151" s="7"/>
      <c r="E151" s="7"/>
      <c r="F151" s="7"/>
      <c r="H151" s="201"/>
      <c r="I151" s="202">
        <f>SUM(H143:H151)</f>
        <v>46290</v>
      </c>
      <c r="J151" s="17"/>
    </row>
    <row r="152" spans="1:10">
      <c r="H152" s="34"/>
      <c r="I152" s="208"/>
      <c r="J152" s="27"/>
    </row>
    <row r="153" spans="1:10" ht="13.5" thickBot="1">
      <c r="F153" s="29" t="s">
        <v>28</v>
      </c>
      <c r="H153" s="24"/>
      <c r="I153" s="209">
        <f>SUM(I90:I151)</f>
        <v>1059465</v>
      </c>
      <c r="J153" s="36"/>
    </row>
    <row r="154" spans="1:10">
      <c r="H154" s="13"/>
      <c r="I154" s="210"/>
      <c r="J154" s="28"/>
    </row>
    <row r="155" spans="1:10" ht="13.5" thickBot="1">
      <c r="A155" s="10"/>
      <c r="B155" s="11"/>
      <c r="C155" s="11"/>
      <c r="D155" s="11"/>
      <c r="E155" s="11"/>
      <c r="F155" s="11"/>
      <c r="G155" s="11"/>
      <c r="H155" s="18"/>
      <c r="I155" s="30"/>
      <c r="J155" s="30"/>
    </row>
    <row r="156" spans="1:10" ht="13.5" thickTop="1">
      <c r="H156" s="9"/>
      <c r="I156" s="9"/>
      <c r="J156" s="9"/>
    </row>
    <row r="157" spans="1:10">
      <c r="H157" s="9"/>
      <c r="I157" s="9"/>
      <c r="J157" s="9"/>
    </row>
    <row r="158" spans="1:10">
      <c r="H158" s="9"/>
      <c r="I158" s="9"/>
      <c r="J158" s="9"/>
    </row>
    <row r="159" spans="1:10" ht="13.5" thickBot="1">
      <c r="A159" s="10"/>
      <c r="B159" s="11"/>
      <c r="C159" s="11"/>
      <c r="D159" s="11"/>
      <c r="E159" s="11"/>
      <c r="F159" s="11"/>
      <c r="G159" s="11"/>
      <c r="H159" s="12"/>
      <c r="I159" s="12"/>
      <c r="J159" s="12"/>
    </row>
    <row r="160" spans="1:10" ht="13.5" thickTop="1">
      <c r="H160" s="13"/>
      <c r="I160" s="14" t="s">
        <v>3</v>
      </c>
      <c r="J160" s="13"/>
    </row>
    <row r="161" spans="1:10">
      <c r="H161" s="15" t="s">
        <v>4</v>
      </c>
      <c r="I161" s="15" t="s">
        <v>5</v>
      </c>
      <c r="J161" s="15" t="s">
        <v>6</v>
      </c>
    </row>
    <row r="162" spans="1:10">
      <c r="A162" s="5">
        <v>4</v>
      </c>
      <c r="B162" t="s">
        <v>29</v>
      </c>
      <c r="H162" s="13"/>
      <c r="I162" s="13"/>
      <c r="J162" s="13"/>
    </row>
    <row r="163" spans="1:10">
      <c r="B163" t="s">
        <v>30</v>
      </c>
      <c r="H163" s="24"/>
      <c r="I163" s="24"/>
      <c r="J163" s="13"/>
    </row>
    <row r="164" spans="1:10">
      <c r="B164" s="7"/>
      <c r="D164" s="7"/>
      <c r="E164" s="7"/>
      <c r="F164" s="7"/>
      <c r="H164" s="25"/>
      <c r="I164" s="24"/>
      <c r="J164" s="13"/>
    </row>
    <row r="165" spans="1:10">
      <c r="B165" s="7"/>
      <c r="D165" s="7"/>
      <c r="E165" s="7"/>
      <c r="F165" s="7"/>
      <c r="H165" s="25"/>
      <c r="I165" s="24"/>
      <c r="J165" s="13"/>
    </row>
    <row r="166" spans="1:10">
      <c r="B166" s="7"/>
      <c r="D166" s="7"/>
      <c r="E166" s="7"/>
      <c r="F166" s="7"/>
      <c r="H166" s="25"/>
      <c r="I166" s="24"/>
      <c r="J166" s="13"/>
    </row>
    <row r="167" spans="1:10">
      <c r="B167" s="7"/>
      <c r="D167" s="7"/>
      <c r="E167" s="7"/>
      <c r="F167" s="7"/>
      <c r="H167" s="25"/>
      <c r="I167" s="24"/>
      <c r="J167" s="13"/>
    </row>
    <row r="168" spans="1:10">
      <c r="B168" s="7"/>
      <c r="D168" s="7"/>
      <c r="E168" s="7"/>
      <c r="F168" s="7"/>
      <c r="H168" s="25"/>
      <c r="I168" s="38">
        <f>SUM(H164:H168)</f>
        <v>0</v>
      </c>
      <c r="J168" s="17"/>
    </row>
    <row r="169" spans="1:10">
      <c r="H169" s="24"/>
      <c r="I169" s="24"/>
      <c r="J169" s="13"/>
    </row>
    <row r="170" spans="1:10">
      <c r="B170" t="s">
        <v>31</v>
      </c>
      <c r="H170" s="24"/>
      <c r="I170" s="24"/>
      <c r="J170" s="13"/>
    </row>
    <row r="171" spans="1:10">
      <c r="B171" s="7"/>
      <c r="D171" s="7"/>
      <c r="E171" s="7"/>
      <c r="F171" s="7"/>
      <c r="H171" s="25"/>
      <c r="I171" s="24"/>
      <c r="J171" s="13"/>
    </row>
    <row r="172" spans="1:10">
      <c r="B172" s="7"/>
      <c r="D172" s="7"/>
      <c r="E172" s="7"/>
      <c r="F172" s="7"/>
      <c r="H172" s="25"/>
      <c r="I172" s="24"/>
      <c r="J172" s="13"/>
    </row>
    <row r="173" spans="1:10">
      <c r="B173" s="7"/>
      <c r="D173" s="7"/>
      <c r="E173" s="7"/>
      <c r="F173" s="7"/>
      <c r="H173" s="25"/>
      <c r="I173" s="24"/>
      <c r="J173" s="13"/>
    </row>
    <row r="174" spans="1:10">
      <c r="B174" s="7"/>
      <c r="D174" s="7"/>
      <c r="E174" s="7"/>
      <c r="F174" s="7"/>
      <c r="H174" s="25"/>
      <c r="I174" s="24"/>
      <c r="J174" s="13"/>
    </row>
    <row r="175" spans="1:10">
      <c r="B175" s="7"/>
      <c r="D175" s="7"/>
      <c r="E175" s="7"/>
      <c r="F175" s="7"/>
      <c r="H175" s="25"/>
      <c r="I175" s="24"/>
      <c r="J175" s="13"/>
    </row>
    <row r="176" spans="1:10">
      <c r="H176" s="25"/>
      <c r="I176" s="38">
        <f>SUM(H171:H175)</f>
        <v>0</v>
      </c>
      <c r="J176" s="17"/>
    </row>
    <row r="177" spans="2:10">
      <c r="B177" t="s">
        <v>32</v>
      </c>
      <c r="H177" s="24"/>
      <c r="I177" s="24"/>
      <c r="J177" s="13"/>
    </row>
    <row r="178" spans="2:10">
      <c r="B178" s="7"/>
      <c r="D178" s="7"/>
      <c r="E178" s="7"/>
      <c r="F178" s="7"/>
      <c r="H178" s="25"/>
      <c r="I178" s="24"/>
      <c r="J178" s="13"/>
    </row>
    <row r="179" spans="2:10">
      <c r="B179" s="7"/>
      <c r="D179" s="7"/>
      <c r="E179" s="7"/>
      <c r="F179" s="7"/>
      <c r="H179" s="25"/>
      <c r="I179" s="24"/>
      <c r="J179" s="13"/>
    </row>
    <row r="180" spans="2:10">
      <c r="B180" s="7"/>
      <c r="D180" s="7"/>
      <c r="E180" s="7"/>
      <c r="F180" s="7"/>
      <c r="H180" s="25"/>
      <c r="I180" s="24"/>
      <c r="J180" s="13"/>
    </row>
    <row r="181" spans="2:10">
      <c r="B181" s="7"/>
      <c r="D181" s="7"/>
      <c r="E181" s="7"/>
      <c r="F181" s="7"/>
      <c r="H181" s="25"/>
      <c r="I181" s="24"/>
      <c r="J181" s="13"/>
    </row>
    <row r="182" spans="2:10">
      <c r="B182" s="7"/>
      <c r="D182" s="7"/>
      <c r="E182" s="7"/>
      <c r="F182" s="7"/>
      <c r="H182" s="25"/>
      <c r="I182" s="38">
        <f>SUM(H178:H182)</f>
        <v>0</v>
      </c>
      <c r="J182" s="17"/>
    </row>
    <row r="183" spans="2:10">
      <c r="H183" s="24"/>
      <c r="I183" s="24"/>
      <c r="J183" s="13"/>
    </row>
    <row r="184" spans="2:10">
      <c r="B184" t="s">
        <v>33</v>
      </c>
      <c r="H184" s="24"/>
      <c r="I184" s="24"/>
      <c r="J184" s="13"/>
    </row>
    <row r="185" spans="2:10">
      <c r="B185" s="7"/>
      <c r="D185" s="7"/>
      <c r="E185" s="7"/>
      <c r="F185" s="7"/>
      <c r="H185" s="25"/>
      <c r="I185" s="24"/>
      <c r="J185" s="13"/>
    </row>
    <row r="186" spans="2:10">
      <c r="B186" s="7"/>
      <c r="D186" s="7"/>
      <c r="E186" s="7"/>
      <c r="F186" s="7"/>
      <c r="H186" s="25"/>
      <c r="I186" s="24"/>
      <c r="J186" s="13"/>
    </row>
    <row r="187" spans="2:10">
      <c r="B187" s="7"/>
      <c r="D187" s="7"/>
      <c r="E187" s="7"/>
      <c r="F187" s="7"/>
      <c r="H187" s="25"/>
      <c r="I187" s="24"/>
      <c r="J187" s="13"/>
    </row>
    <row r="188" spans="2:10">
      <c r="B188" s="7"/>
      <c r="D188" s="7"/>
      <c r="E188" s="7"/>
      <c r="F188" s="7"/>
      <c r="H188" s="25"/>
      <c r="I188" s="24"/>
      <c r="J188" s="13"/>
    </row>
    <row r="189" spans="2:10">
      <c r="B189" s="7"/>
      <c r="D189" s="7"/>
      <c r="E189" s="7"/>
      <c r="F189" s="7"/>
      <c r="H189" s="25"/>
      <c r="I189" s="38">
        <f>SUM(H185:H189)</f>
        <v>0</v>
      </c>
      <c r="J189" s="17"/>
    </row>
    <row r="190" spans="2:10">
      <c r="H190" s="24"/>
      <c r="I190" s="24"/>
      <c r="J190" s="13"/>
    </row>
    <row r="191" spans="2:10">
      <c r="B191" t="s">
        <v>34</v>
      </c>
      <c r="H191" s="24"/>
      <c r="I191" s="24"/>
      <c r="J191" s="13"/>
    </row>
    <row r="192" spans="2:10">
      <c r="B192" s="7"/>
      <c r="D192" s="7" t="s">
        <v>421</v>
      </c>
      <c r="E192" s="7"/>
      <c r="F192" s="7"/>
      <c r="H192" s="25">
        <v>55836</v>
      </c>
      <c r="I192" s="24"/>
      <c r="J192" s="13"/>
    </row>
    <row r="193" spans="1:20">
      <c r="B193" s="7"/>
      <c r="D193" s="7"/>
      <c r="E193" s="7"/>
      <c r="F193" s="7"/>
      <c r="H193" s="25"/>
      <c r="I193" s="24"/>
      <c r="J193" s="13"/>
    </row>
    <row r="194" spans="1:20">
      <c r="B194" s="7"/>
      <c r="D194" s="7"/>
      <c r="E194" s="7"/>
      <c r="F194" s="7"/>
      <c r="H194" s="25"/>
      <c r="I194" s="24"/>
      <c r="J194" s="13"/>
    </row>
    <row r="195" spans="1:20">
      <c r="B195" s="7"/>
      <c r="D195" s="7"/>
      <c r="E195" s="7"/>
      <c r="F195" s="7"/>
      <c r="H195" s="25"/>
      <c r="I195" s="24"/>
      <c r="J195" s="13"/>
    </row>
    <row r="196" spans="1:20">
      <c r="B196" s="7"/>
      <c r="D196" s="7"/>
      <c r="E196" s="7"/>
      <c r="F196" s="7"/>
      <c r="H196" s="25"/>
      <c r="I196" s="38">
        <f>SUM(H192:H196)</f>
        <v>55836</v>
      </c>
      <c r="J196" s="17"/>
    </row>
    <row r="197" spans="1:20">
      <c r="H197" s="34"/>
      <c r="I197" s="24"/>
      <c r="J197" s="27"/>
    </row>
    <row r="198" spans="1:20" ht="13.5" thickBot="1">
      <c r="F198" s="29" t="s">
        <v>35</v>
      </c>
      <c r="H198" s="24"/>
      <c r="I198" s="42">
        <f>SUM(I168:I196)</f>
        <v>55836</v>
      </c>
      <c r="J198" s="36"/>
      <c r="M198" s="194"/>
      <c r="N198" s="194"/>
      <c r="O198" s="194"/>
      <c r="P198" s="194"/>
      <c r="Q198" s="194"/>
    </row>
    <row r="199" spans="1:20">
      <c r="F199" s="29"/>
      <c r="H199" s="24"/>
      <c r="I199" s="24"/>
      <c r="J199" s="28"/>
      <c r="M199" s="194"/>
      <c r="N199" s="194"/>
      <c r="O199" s="194"/>
      <c r="P199" s="194"/>
      <c r="Q199" s="194"/>
    </row>
    <row r="200" spans="1:20" ht="13.5" thickBot="1">
      <c r="F200" s="29" t="s">
        <v>36</v>
      </c>
      <c r="H200" s="24"/>
      <c r="I200" s="213">
        <f>SUM(I47,I77,I153,I198)</f>
        <v>6691999.5199999996</v>
      </c>
      <c r="J200" s="30"/>
      <c r="L200" s="116"/>
      <c r="M200" s="194"/>
      <c r="N200" s="194"/>
      <c r="O200" s="194"/>
      <c r="P200" s="194"/>
      <c r="Q200" s="194"/>
      <c r="R200" s="116"/>
      <c r="S200" s="116"/>
      <c r="T200" s="116"/>
    </row>
    <row r="201" spans="1:20" ht="13.5" thickTop="1">
      <c r="H201" s="13"/>
      <c r="I201" s="13"/>
      <c r="J201" s="28"/>
      <c r="L201" s="193"/>
      <c r="M201" s="194"/>
      <c r="N201" s="194"/>
      <c r="O201" s="194"/>
      <c r="P201" s="194"/>
      <c r="Q201" s="194"/>
    </row>
    <row r="202" spans="1:20" ht="13.5" thickBot="1">
      <c r="A202" s="10"/>
      <c r="B202" s="11"/>
      <c r="C202" s="11"/>
      <c r="D202" s="11"/>
      <c r="E202" s="11"/>
      <c r="F202" s="11"/>
      <c r="G202" s="11"/>
      <c r="H202" s="18"/>
      <c r="I202" s="18"/>
      <c r="J202" s="30"/>
      <c r="M202" s="194"/>
      <c r="N202" s="194"/>
      <c r="O202" s="194"/>
      <c r="P202" s="194"/>
      <c r="Q202" s="194"/>
    </row>
    <row r="203" spans="1:20" ht="13.5" thickTop="1">
      <c r="A203" s="23"/>
      <c r="B203" s="16"/>
      <c r="C203" s="16"/>
      <c r="D203" s="16"/>
      <c r="E203" s="16"/>
      <c r="F203" s="16"/>
      <c r="G203" s="16"/>
      <c r="H203" s="9"/>
      <c r="I203" s="9"/>
      <c r="J203" s="9"/>
    </row>
    <row r="204" spans="1:20">
      <c r="H204" s="9"/>
      <c r="I204" s="9"/>
      <c r="J204" s="9"/>
    </row>
    <row r="206" spans="1:20">
      <c r="A206" s="5" t="s">
        <v>44</v>
      </c>
      <c r="H206" s="9"/>
      <c r="I206" s="9"/>
      <c r="J206" s="8" t="s">
        <v>342</v>
      </c>
    </row>
    <row r="207" spans="1:20">
      <c r="H207" s="9"/>
      <c r="I207" s="9"/>
      <c r="J207" s="9"/>
    </row>
    <row r="208" spans="1:20">
      <c r="A208" s="226" t="s">
        <v>332</v>
      </c>
      <c r="B208" s="226"/>
      <c r="C208" s="226"/>
      <c r="D208" s="226"/>
      <c r="E208" s="226"/>
      <c r="F208" s="226"/>
      <c r="G208" s="226"/>
      <c r="H208" s="226"/>
      <c r="I208" s="226"/>
      <c r="J208" s="226"/>
    </row>
    <row r="209" spans="1:10">
      <c r="A209"/>
      <c r="F209" s="37" t="s">
        <v>37</v>
      </c>
    </row>
    <row r="211" spans="1:10">
      <c r="A211" s="5" t="s">
        <v>434</v>
      </c>
    </row>
    <row r="213" spans="1:10">
      <c r="A213" s="5" t="s">
        <v>45</v>
      </c>
      <c r="C213" s="226"/>
      <c r="D213" s="226"/>
      <c r="E213" s="226"/>
      <c r="F213" t="s">
        <v>38</v>
      </c>
      <c r="G213" s="226"/>
      <c r="H213" s="226"/>
      <c r="I213" s="3" t="s">
        <v>433</v>
      </c>
    </row>
    <row r="216" spans="1:10">
      <c r="H216" s="8"/>
      <c r="I216" s="8"/>
      <c r="J216" s="8"/>
    </row>
    <row r="217" spans="1:10">
      <c r="H217" s="225"/>
      <c r="I217" s="225"/>
      <c r="J217" s="225"/>
    </row>
    <row r="218" spans="1:10">
      <c r="H218" s="8" t="s">
        <v>425</v>
      </c>
      <c r="I218" s="8"/>
      <c r="J218" s="8"/>
    </row>
    <row r="219" spans="1:10">
      <c r="H219" s="225"/>
      <c r="I219" s="225"/>
      <c r="J219" s="225"/>
    </row>
    <row r="220" spans="1:10">
      <c r="H220" s="8"/>
      <c r="I220" s="8"/>
      <c r="J220" s="8"/>
    </row>
    <row r="221" spans="1:10">
      <c r="H221" s="225"/>
      <c r="I221" s="225"/>
      <c r="J221" s="225"/>
    </row>
    <row r="222" spans="1:10">
      <c r="H222" s="8"/>
      <c r="I222" s="8"/>
      <c r="J222" s="8"/>
    </row>
    <row r="223" spans="1:10">
      <c r="H223" s="225"/>
      <c r="I223" s="225"/>
      <c r="J223" s="225"/>
    </row>
    <row r="224" spans="1:10">
      <c r="H224" s="8"/>
      <c r="I224" s="8"/>
      <c r="J224" s="8"/>
    </row>
    <row r="225" spans="8:10">
      <c r="H225" s="225"/>
      <c r="I225" s="225"/>
      <c r="J225" s="225"/>
    </row>
  </sheetData>
  <mergeCells count="8">
    <mergeCell ref="H225:J225"/>
    <mergeCell ref="G213:H213"/>
    <mergeCell ref="C213:E213"/>
    <mergeCell ref="A208:J208"/>
    <mergeCell ref="H217:J217"/>
    <mergeCell ref="H219:J219"/>
    <mergeCell ref="H221:J221"/>
    <mergeCell ref="H223:J223"/>
  </mergeCells>
  <phoneticPr fontId="0" type="noConversion"/>
  <printOptions horizontalCentered="1"/>
  <pageMargins left="0.375" right="0.375" top="0.5" bottom="0.5" header="0" footer="0"/>
  <pageSetup paperSize="5" scale="95" orientation="portrait" horizontalDpi="300" verticalDpi="300" r:id="rId1"/>
  <headerFooter alignWithMargins="0"/>
  <rowBreaks count="2" manualBreakCount="2">
    <brk id="78" max="16383" man="1"/>
    <brk id="155" max="16383" man="1"/>
  </rowBreaks>
</worksheet>
</file>

<file path=xl/worksheets/sheet10.xml><?xml version="1.0" encoding="utf-8"?>
<worksheet xmlns="http://schemas.openxmlformats.org/spreadsheetml/2006/main" xmlns:r="http://schemas.openxmlformats.org/officeDocument/2006/relationships">
  <sheetPr>
    <pageSetUpPr fitToPage="1"/>
  </sheetPr>
  <dimension ref="A1:Q43"/>
  <sheetViews>
    <sheetView workbookViewId="0">
      <selection activeCell="M31" sqref="M31"/>
    </sheetView>
  </sheetViews>
  <sheetFormatPr defaultRowHeight="12.75"/>
  <cols>
    <col min="1" max="1" width="4.7109375" customWidth="1"/>
    <col min="2" max="2" width="1.7109375" customWidth="1"/>
    <col min="3" max="3" width="6.7109375" customWidth="1"/>
    <col min="4" max="4" width="1.7109375" customWidth="1"/>
    <col min="5" max="5" width="6.7109375" customWidth="1"/>
    <col min="6" max="6" width="1.7109375" customWidth="1"/>
    <col min="7" max="7" width="6.7109375" customWidth="1"/>
    <col min="8" max="8" width="1.7109375" customWidth="1"/>
    <col min="9" max="9" width="8.7109375" customWidth="1"/>
    <col min="10" max="10" width="1.7109375" customWidth="1"/>
    <col min="11" max="11" width="10.7109375" customWidth="1"/>
    <col min="12" max="12" width="32.7109375" customWidth="1"/>
    <col min="13" max="13" width="20.7109375" customWidth="1"/>
    <col min="14" max="14" width="22.5703125" bestFit="1" customWidth="1"/>
    <col min="15" max="16" width="20.7109375" customWidth="1"/>
  </cols>
  <sheetData>
    <row r="1" spans="1:17">
      <c r="A1" s="89" t="s">
        <v>39</v>
      </c>
      <c r="B1" s="2"/>
      <c r="C1" s="2"/>
      <c r="D1" s="2"/>
      <c r="E1" s="2"/>
      <c r="F1" s="2"/>
      <c r="G1" s="2"/>
      <c r="H1" s="2"/>
      <c r="I1" s="2"/>
      <c r="J1" s="2"/>
      <c r="K1" s="2"/>
    </row>
    <row r="2" spans="1:17">
      <c r="A2" s="89" t="s">
        <v>41</v>
      </c>
      <c r="B2" s="2"/>
      <c r="C2" s="2"/>
      <c r="D2" s="2"/>
      <c r="E2" s="2"/>
      <c r="F2" s="2"/>
      <c r="G2" s="2"/>
      <c r="H2" s="2"/>
      <c r="I2" s="2"/>
      <c r="J2" s="2"/>
      <c r="K2" s="2"/>
      <c r="P2" s="90" t="s">
        <v>274</v>
      </c>
    </row>
    <row r="4" spans="1:17">
      <c r="A4" s="50">
        <v>8080</v>
      </c>
      <c r="B4" s="2"/>
      <c r="C4" s="50">
        <v>2011</v>
      </c>
      <c r="D4" s="2"/>
      <c r="E4" s="50">
        <v>45</v>
      </c>
      <c r="F4" s="2"/>
      <c r="G4" s="50" t="s">
        <v>328</v>
      </c>
      <c r="H4" s="2"/>
      <c r="I4" s="50">
        <v>3</v>
      </c>
      <c r="J4" s="2"/>
    </row>
    <row r="5" spans="1:17">
      <c r="A5" s="53" t="s">
        <v>48</v>
      </c>
      <c r="B5" s="53"/>
      <c r="C5" s="53" t="s">
        <v>49</v>
      </c>
      <c r="D5" s="53"/>
      <c r="E5" s="53" t="s">
        <v>50</v>
      </c>
      <c r="F5" s="53"/>
      <c r="G5" s="53" t="s">
        <v>51</v>
      </c>
      <c r="H5" s="53"/>
      <c r="I5" s="53" t="s">
        <v>275</v>
      </c>
      <c r="J5" s="53"/>
    </row>
    <row r="6" spans="1:17" ht="15.75">
      <c r="A6" s="21" t="s">
        <v>276</v>
      </c>
      <c r="B6" s="22"/>
      <c r="C6" s="22"/>
      <c r="D6" s="22"/>
      <c r="E6" s="22"/>
      <c r="F6" s="22"/>
      <c r="G6" s="22"/>
      <c r="H6" s="22"/>
      <c r="I6" s="22"/>
      <c r="J6" s="22"/>
      <c r="K6" s="22"/>
      <c r="L6" s="22"/>
      <c r="M6" s="22"/>
      <c r="N6" s="22"/>
      <c r="O6" s="22"/>
      <c r="P6" s="22"/>
    </row>
    <row r="7" spans="1:17">
      <c r="A7" s="148"/>
      <c r="B7" s="148"/>
      <c r="C7" s="148"/>
      <c r="D7" s="148"/>
      <c r="E7" s="148"/>
      <c r="F7" s="148"/>
      <c r="G7" s="148"/>
      <c r="H7" s="148"/>
      <c r="I7" s="148" t="s">
        <v>249</v>
      </c>
      <c r="J7" s="148"/>
      <c r="K7" s="228" t="s">
        <v>420</v>
      </c>
      <c r="L7" s="228"/>
      <c r="N7" s="150" t="s">
        <v>333</v>
      </c>
      <c r="O7" s="228" t="s">
        <v>329</v>
      </c>
      <c r="P7" s="228"/>
      <c r="Q7" t="s">
        <v>65</v>
      </c>
    </row>
    <row r="8" spans="1:17">
      <c r="A8" s="148"/>
      <c r="B8" s="148"/>
      <c r="C8" s="148"/>
      <c r="D8" s="148"/>
      <c r="E8" s="148"/>
      <c r="F8" s="148"/>
      <c r="G8" s="148"/>
      <c r="H8" s="148"/>
      <c r="I8" s="148" t="s">
        <v>275</v>
      </c>
      <c r="J8" s="228" t="s">
        <v>334</v>
      </c>
      <c r="K8" s="228"/>
      <c r="L8" s="228"/>
      <c r="N8" s="151" t="s">
        <v>277</v>
      </c>
      <c r="O8" s="229">
        <v>1587430545</v>
      </c>
      <c r="P8" s="229"/>
      <c r="Q8" t="s">
        <v>65</v>
      </c>
    </row>
    <row r="9" spans="1:17">
      <c r="A9" s="152" t="s">
        <v>278</v>
      </c>
      <c r="B9" s="152"/>
      <c r="C9" s="152"/>
      <c r="D9" s="152"/>
      <c r="E9" s="152"/>
      <c r="F9" s="152"/>
      <c r="G9" s="152"/>
      <c r="H9" s="152"/>
      <c r="I9" s="152"/>
      <c r="J9" s="152"/>
      <c r="K9" s="152"/>
      <c r="L9" s="152"/>
      <c r="M9" s="152"/>
      <c r="N9" s="152"/>
      <c r="O9" s="152"/>
      <c r="P9" s="152"/>
    </row>
    <row r="10" spans="1:17" ht="13.5" thickBot="1">
      <c r="A10" s="153" t="s">
        <v>167</v>
      </c>
      <c r="B10" s="153"/>
      <c r="C10" s="153"/>
      <c r="D10" s="153"/>
      <c r="E10" s="153"/>
      <c r="F10" s="153"/>
      <c r="G10" s="153"/>
      <c r="H10" s="153"/>
      <c r="I10" s="153"/>
      <c r="J10" s="153"/>
      <c r="K10" s="153"/>
      <c r="L10" s="153"/>
      <c r="M10" s="153"/>
      <c r="N10" s="153"/>
      <c r="O10" s="153"/>
      <c r="P10" s="153"/>
    </row>
    <row r="11" spans="1:17" ht="13.5" thickTop="1">
      <c r="A11" s="154"/>
      <c r="B11" s="148"/>
      <c r="C11" s="148"/>
      <c r="D11" s="148"/>
      <c r="E11" s="148"/>
      <c r="F11" s="148"/>
      <c r="G11" s="148"/>
      <c r="H11" s="148"/>
      <c r="I11" s="148"/>
      <c r="J11" s="148"/>
      <c r="K11" s="148"/>
      <c r="L11" s="148"/>
      <c r="M11" s="155" t="s">
        <v>279</v>
      </c>
      <c r="N11" s="155"/>
      <c r="O11" s="155"/>
      <c r="P11" s="156" t="s">
        <v>280</v>
      </c>
    </row>
    <row r="12" spans="1:17">
      <c r="A12" s="154"/>
      <c r="B12" s="148"/>
      <c r="C12" s="148"/>
      <c r="D12" s="148"/>
      <c r="E12" s="148"/>
      <c r="F12" s="148"/>
      <c r="G12" s="148"/>
      <c r="H12" s="148"/>
      <c r="I12" s="148"/>
      <c r="J12" s="148"/>
      <c r="K12" s="148"/>
      <c r="L12" s="148"/>
      <c r="M12" s="155" t="s">
        <v>281</v>
      </c>
      <c r="N12" s="155" t="s">
        <v>282</v>
      </c>
      <c r="O12" s="155" t="s">
        <v>258</v>
      </c>
      <c r="P12" s="156" t="s">
        <v>283</v>
      </c>
    </row>
    <row r="13" spans="1:17" ht="14.25">
      <c r="A13" s="157" t="s">
        <v>284</v>
      </c>
      <c r="B13" s="149"/>
      <c r="C13" s="149"/>
      <c r="D13" s="149"/>
      <c r="E13" s="149"/>
      <c r="F13" s="149"/>
      <c r="G13" s="149"/>
      <c r="H13" s="149"/>
      <c r="I13" s="149"/>
      <c r="J13" s="149"/>
      <c r="K13" s="149"/>
      <c r="L13" s="149"/>
      <c r="M13" s="158" t="s">
        <v>256</v>
      </c>
      <c r="N13" s="158" t="s">
        <v>285</v>
      </c>
      <c r="O13" s="158" t="s">
        <v>262</v>
      </c>
      <c r="P13" s="159" t="s">
        <v>286</v>
      </c>
    </row>
    <row r="14" spans="1:17" ht="14.25" customHeight="1">
      <c r="A14" s="160" t="s">
        <v>169</v>
      </c>
      <c r="B14" s="149"/>
      <c r="C14" s="149" t="s">
        <v>287</v>
      </c>
      <c r="D14" s="149"/>
      <c r="E14" s="149"/>
      <c r="F14" s="149"/>
      <c r="G14" s="149"/>
      <c r="H14" s="149"/>
      <c r="I14" s="149"/>
      <c r="J14" s="149"/>
      <c r="K14" s="149"/>
      <c r="L14" s="149"/>
      <c r="M14" s="215">
        <v>1225832</v>
      </c>
      <c r="N14" s="161"/>
      <c r="O14" s="161"/>
      <c r="P14" s="162"/>
    </row>
    <row r="15" spans="1:17" ht="14.25" customHeight="1">
      <c r="A15" s="163" t="s">
        <v>181</v>
      </c>
      <c r="B15" s="148"/>
      <c r="C15" s="148" t="s">
        <v>288</v>
      </c>
      <c r="D15" s="148"/>
      <c r="E15" s="148"/>
      <c r="F15" s="148"/>
      <c r="G15" s="148"/>
      <c r="H15" s="148"/>
      <c r="I15" s="148"/>
      <c r="J15" s="148"/>
      <c r="K15" s="148"/>
      <c r="L15" s="148"/>
      <c r="M15" s="219"/>
      <c r="N15" s="164"/>
      <c r="O15" s="164"/>
      <c r="P15" s="165"/>
    </row>
    <row r="16" spans="1:17" ht="14.25" customHeight="1">
      <c r="A16" s="160"/>
      <c r="B16" s="149"/>
      <c r="C16" s="149" t="s">
        <v>289</v>
      </c>
      <c r="D16" s="149"/>
      <c r="E16" s="149"/>
      <c r="F16" s="149"/>
      <c r="G16" s="149"/>
      <c r="H16" s="149"/>
      <c r="I16" s="149"/>
      <c r="J16" s="149"/>
      <c r="K16" s="149"/>
      <c r="L16" s="149"/>
      <c r="M16" s="214">
        <v>629400</v>
      </c>
      <c r="N16" s="161"/>
      <c r="O16" s="161"/>
      <c r="P16" s="162"/>
    </row>
    <row r="17" spans="1:16" s="16" customFormat="1" ht="14.25" customHeight="1">
      <c r="A17" s="160" t="s">
        <v>185</v>
      </c>
      <c r="B17" s="149"/>
      <c r="C17" s="149" t="s">
        <v>290</v>
      </c>
      <c r="D17" s="149"/>
      <c r="E17" s="149"/>
      <c r="F17" s="149"/>
      <c r="G17" s="149"/>
      <c r="H17" s="149"/>
      <c r="I17" s="149"/>
      <c r="J17" s="149"/>
      <c r="K17" s="149"/>
      <c r="L17" s="149"/>
      <c r="M17" s="215">
        <v>0</v>
      </c>
      <c r="N17" s="161"/>
      <c r="O17" s="161"/>
      <c r="P17" s="162"/>
    </row>
    <row r="18" spans="1:16" ht="14.25" customHeight="1">
      <c r="A18" s="163" t="s">
        <v>196</v>
      </c>
      <c r="B18" s="148"/>
      <c r="C18" s="148" t="s">
        <v>291</v>
      </c>
      <c r="D18" s="148"/>
      <c r="E18" s="148"/>
      <c r="F18" s="148"/>
      <c r="G18" s="148"/>
      <c r="H18" s="148"/>
      <c r="I18" s="148"/>
      <c r="J18" s="148"/>
      <c r="K18" s="148"/>
      <c r="L18" s="148"/>
      <c r="M18" s="219"/>
      <c r="N18" s="164"/>
      <c r="O18" s="164"/>
      <c r="P18" s="165"/>
    </row>
    <row r="19" spans="1:16" s="16" customFormat="1" ht="14.25" customHeight="1">
      <c r="A19" s="160"/>
      <c r="B19" s="149"/>
      <c r="C19" s="149" t="s">
        <v>292</v>
      </c>
      <c r="D19" s="149"/>
      <c r="E19" s="149"/>
      <c r="F19" s="149"/>
      <c r="G19" s="149"/>
      <c r="H19" s="149"/>
      <c r="I19" s="149"/>
      <c r="J19" s="149"/>
      <c r="K19" s="149"/>
      <c r="L19" s="149"/>
      <c r="M19" s="215">
        <v>0</v>
      </c>
      <c r="N19" s="161"/>
      <c r="O19" s="161"/>
      <c r="P19" s="162"/>
    </row>
    <row r="20" spans="1:16" ht="14.25" customHeight="1">
      <c r="A20" s="160"/>
      <c r="B20" s="149"/>
      <c r="C20" s="149" t="s">
        <v>293</v>
      </c>
      <c r="D20" s="149"/>
      <c r="E20" s="149"/>
      <c r="F20" s="149"/>
      <c r="G20" s="149"/>
      <c r="H20" s="149"/>
      <c r="I20" s="149"/>
      <c r="J20" s="149"/>
      <c r="K20" s="149"/>
      <c r="L20" s="149"/>
      <c r="M20" s="215">
        <v>0</v>
      </c>
      <c r="N20" s="161"/>
      <c r="O20" s="161"/>
      <c r="P20" s="162"/>
    </row>
    <row r="21" spans="1:16" ht="14.25" customHeight="1">
      <c r="A21" s="160" t="s">
        <v>203</v>
      </c>
      <c r="B21" s="149"/>
      <c r="C21" s="149" t="s">
        <v>294</v>
      </c>
      <c r="D21" s="149"/>
      <c r="E21" s="149"/>
      <c r="F21" s="149"/>
      <c r="G21" s="149"/>
      <c r="H21" s="149"/>
      <c r="I21" s="149"/>
      <c r="J21" s="149"/>
      <c r="K21" s="149"/>
      <c r="L21" s="149"/>
      <c r="M21" s="215">
        <f>SUM(M14:M20)</f>
        <v>1855232</v>
      </c>
      <c r="N21" s="161"/>
      <c r="O21" s="161"/>
      <c r="P21" s="162"/>
    </row>
    <row r="22" spans="1:16" ht="14.25" customHeight="1">
      <c r="A22" s="163"/>
      <c r="B22" s="148"/>
      <c r="C22" s="148"/>
      <c r="D22" s="148"/>
      <c r="E22" s="148"/>
      <c r="F22" s="148"/>
      <c r="G22" s="148"/>
      <c r="H22" s="148"/>
      <c r="I22" s="148"/>
      <c r="J22" s="148"/>
      <c r="K22" s="148"/>
      <c r="L22" s="148"/>
      <c r="M22" s="219"/>
      <c r="N22" s="164"/>
      <c r="O22" s="164"/>
      <c r="P22" s="165"/>
    </row>
    <row r="23" spans="1:16" ht="14.25" customHeight="1">
      <c r="A23" s="166" t="s">
        <v>295</v>
      </c>
      <c r="B23" s="149"/>
      <c r="C23" s="149"/>
      <c r="D23" s="149"/>
      <c r="E23" s="149"/>
      <c r="F23" s="149"/>
      <c r="G23" s="149"/>
      <c r="H23" s="149"/>
      <c r="I23" s="149"/>
      <c r="J23" s="149"/>
      <c r="K23" s="149"/>
      <c r="L23" s="149"/>
      <c r="M23" s="215"/>
      <c r="N23" s="161"/>
      <c r="O23" s="161"/>
      <c r="P23" s="162"/>
    </row>
    <row r="24" spans="1:16" ht="14.25" customHeight="1">
      <c r="A24" s="160" t="s">
        <v>171</v>
      </c>
      <c r="B24" s="149"/>
      <c r="C24" s="149" t="s">
        <v>296</v>
      </c>
      <c r="D24" s="149"/>
      <c r="E24" s="149"/>
      <c r="F24" s="149"/>
      <c r="G24" s="149"/>
      <c r="H24" s="149"/>
      <c r="I24" s="149"/>
      <c r="J24" s="149"/>
      <c r="K24" s="149"/>
      <c r="L24" s="149"/>
      <c r="M24" s="223">
        <v>-436291</v>
      </c>
      <c r="N24" s="161"/>
      <c r="O24" s="161"/>
      <c r="P24" s="162"/>
    </row>
    <row r="25" spans="1:16" ht="14.25" customHeight="1">
      <c r="A25" s="160" t="s">
        <v>174</v>
      </c>
      <c r="B25" s="149"/>
      <c r="C25" s="149" t="s">
        <v>340</v>
      </c>
      <c r="D25" s="149"/>
      <c r="E25" s="149"/>
      <c r="F25" s="149"/>
      <c r="G25" s="149"/>
      <c r="H25" s="149"/>
      <c r="I25" s="149"/>
      <c r="J25" s="149"/>
      <c r="K25" s="149"/>
      <c r="L25" s="149"/>
      <c r="M25" s="214">
        <v>845600</v>
      </c>
      <c r="N25" s="161"/>
      <c r="O25" s="161"/>
      <c r="P25" s="162"/>
    </row>
    <row r="26" spans="1:16" ht="14.25" customHeight="1">
      <c r="A26" s="167" t="s">
        <v>297</v>
      </c>
      <c r="B26" s="168"/>
      <c r="C26" s="168" t="s">
        <v>298</v>
      </c>
      <c r="D26" s="168"/>
      <c r="E26" s="168"/>
      <c r="F26" s="168"/>
      <c r="G26" s="168"/>
      <c r="H26" s="168"/>
      <c r="I26" s="168"/>
      <c r="J26" s="168"/>
      <c r="K26" s="168"/>
      <c r="L26" s="168"/>
      <c r="M26" s="220">
        <v>0</v>
      </c>
      <c r="N26" s="169"/>
      <c r="O26" s="169"/>
      <c r="P26" s="170"/>
    </row>
    <row r="27" spans="1:16" ht="14.25" customHeight="1">
      <c r="A27" s="163"/>
      <c r="B27" s="148"/>
      <c r="C27" s="148" t="s">
        <v>299</v>
      </c>
      <c r="D27" s="148"/>
      <c r="E27" s="148"/>
      <c r="F27" s="148"/>
      <c r="G27" s="148"/>
      <c r="H27" s="148"/>
      <c r="I27" s="148"/>
      <c r="J27" s="148"/>
      <c r="K27" s="148"/>
      <c r="L27" s="148"/>
      <c r="M27" s="219"/>
      <c r="N27" s="164"/>
      <c r="O27" s="164"/>
      <c r="P27" s="165"/>
    </row>
    <row r="28" spans="1:16" ht="14.25" customHeight="1">
      <c r="A28" s="160"/>
      <c r="B28" s="149"/>
      <c r="C28" s="149" t="s">
        <v>300</v>
      </c>
      <c r="D28" s="149"/>
      <c r="E28" s="149"/>
      <c r="F28" s="149"/>
      <c r="G28" s="149"/>
      <c r="H28" s="149"/>
      <c r="I28" s="149"/>
      <c r="J28" s="149"/>
      <c r="K28" s="149"/>
      <c r="L28" s="149"/>
      <c r="M28" s="217">
        <v>45491</v>
      </c>
      <c r="N28" s="177"/>
      <c r="O28" s="177"/>
      <c r="P28" s="162"/>
    </row>
    <row r="29" spans="1:16" ht="14.25" customHeight="1">
      <c r="A29" s="160"/>
      <c r="B29" s="149"/>
      <c r="C29" s="149" t="s">
        <v>301</v>
      </c>
      <c r="D29" s="149"/>
      <c r="E29" s="149"/>
      <c r="F29" s="149"/>
      <c r="G29" s="149"/>
      <c r="H29" s="149"/>
      <c r="I29" s="149"/>
      <c r="J29" s="149"/>
      <c r="K29" s="149"/>
      <c r="L29" s="149"/>
      <c r="M29" s="217">
        <v>45491</v>
      </c>
      <c r="N29" s="177"/>
      <c r="O29" s="177"/>
      <c r="P29" s="162"/>
    </row>
    <row r="30" spans="1:16" ht="14.25" customHeight="1">
      <c r="A30" s="160" t="s">
        <v>302</v>
      </c>
      <c r="B30" s="149"/>
      <c r="C30" s="149" t="s">
        <v>303</v>
      </c>
      <c r="D30" s="149"/>
      <c r="E30" s="149"/>
      <c r="F30" s="149"/>
      <c r="G30" s="149"/>
      <c r="H30" s="149"/>
      <c r="I30" s="149"/>
      <c r="J30" s="149"/>
      <c r="K30" s="149"/>
      <c r="L30" s="149"/>
      <c r="M30" s="215">
        <f>SUM(M24:M29)</f>
        <v>500291</v>
      </c>
      <c r="N30" s="161"/>
      <c r="O30" s="161"/>
      <c r="P30" s="162"/>
    </row>
    <row r="31" spans="1:16" ht="14.25" customHeight="1">
      <c r="A31" s="160" t="s">
        <v>304</v>
      </c>
      <c r="B31" s="149"/>
      <c r="C31" s="149" t="s">
        <v>305</v>
      </c>
      <c r="D31" s="149"/>
      <c r="E31" s="149"/>
      <c r="F31" s="149"/>
      <c r="G31" s="149"/>
      <c r="H31" s="149"/>
      <c r="I31" s="149"/>
      <c r="J31" s="149"/>
      <c r="K31" s="149"/>
      <c r="L31" s="149"/>
      <c r="M31" s="215">
        <f>SUM(M21-M30)</f>
        <v>1354941</v>
      </c>
      <c r="N31" s="161"/>
      <c r="O31" s="161"/>
      <c r="P31" s="162"/>
    </row>
    <row r="32" spans="1:16" ht="14.25" customHeight="1">
      <c r="A32" s="163" t="s">
        <v>306</v>
      </c>
      <c r="B32" s="148"/>
      <c r="C32" s="148" t="s">
        <v>307</v>
      </c>
      <c r="D32" s="148"/>
      <c r="E32" s="148"/>
      <c r="F32" s="148"/>
      <c r="G32" s="148"/>
      <c r="H32" s="148"/>
      <c r="I32" s="148"/>
      <c r="J32" s="148"/>
      <c r="K32" s="148"/>
      <c r="L32" s="148"/>
      <c r="M32" s="219"/>
      <c r="N32" s="164"/>
      <c r="O32" s="164"/>
      <c r="P32" s="165"/>
    </row>
    <row r="33" spans="1:16" ht="14.25" customHeight="1">
      <c r="A33" s="160"/>
      <c r="B33" s="149"/>
      <c r="C33" s="149" t="s">
        <v>308</v>
      </c>
      <c r="D33" s="149"/>
      <c r="E33" s="149"/>
      <c r="F33" s="149"/>
      <c r="G33" s="149"/>
      <c r="H33" s="149"/>
      <c r="I33" s="149"/>
      <c r="J33" s="149"/>
      <c r="K33" s="149"/>
      <c r="L33" s="149"/>
      <c r="M33" s="215"/>
      <c r="N33" s="161"/>
      <c r="O33" s="161"/>
      <c r="P33" s="162"/>
    </row>
    <row r="34" spans="1:16" ht="14.25" customHeight="1">
      <c r="A34" s="160" t="s">
        <v>309</v>
      </c>
      <c r="B34" s="149"/>
      <c r="C34" s="149" t="s">
        <v>310</v>
      </c>
      <c r="D34" s="149"/>
      <c r="E34" s="149"/>
      <c r="F34" s="149"/>
      <c r="G34" s="149"/>
      <c r="H34" s="149"/>
      <c r="I34" s="149"/>
      <c r="J34" s="149"/>
      <c r="K34" s="149"/>
      <c r="L34" s="149"/>
      <c r="M34" s="215">
        <f>SUM(M31,M33)</f>
        <v>1354941</v>
      </c>
      <c r="N34" s="161"/>
      <c r="O34" s="161"/>
      <c r="P34" s="162"/>
    </row>
    <row r="35" spans="1:16" ht="14.25" customHeight="1">
      <c r="A35" s="160" t="s">
        <v>311</v>
      </c>
      <c r="B35" s="149"/>
      <c r="C35" s="149" t="s">
        <v>312</v>
      </c>
      <c r="D35" s="149"/>
      <c r="E35" s="149"/>
      <c r="F35" s="149"/>
      <c r="G35" s="149"/>
      <c r="H35" s="149"/>
      <c r="I35" s="149"/>
      <c r="J35" s="149"/>
      <c r="K35" s="149"/>
      <c r="L35" s="149"/>
      <c r="M35" s="215"/>
      <c r="N35" s="161"/>
      <c r="O35" s="161"/>
      <c r="P35" s="162"/>
    </row>
    <row r="36" spans="1:16" ht="14.25" customHeight="1">
      <c r="A36" s="160" t="s">
        <v>313</v>
      </c>
      <c r="B36" s="149"/>
      <c r="C36" s="149" t="s">
        <v>314</v>
      </c>
      <c r="D36" s="149"/>
      <c r="E36" s="149"/>
      <c r="F36" s="149"/>
      <c r="G36" s="149"/>
      <c r="H36" s="149"/>
      <c r="I36" s="149"/>
      <c r="J36" s="149"/>
      <c r="K36" s="149"/>
      <c r="L36" s="149"/>
      <c r="M36" s="215">
        <f>SUM(M34-M35)</f>
        <v>1354941</v>
      </c>
      <c r="N36" s="161"/>
      <c r="O36" s="161"/>
      <c r="P36" s="162"/>
    </row>
    <row r="37" spans="1:16" ht="14.25" customHeight="1">
      <c r="A37" s="160" t="s">
        <v>315</v>
      </c>
      <c r="B37" s="149"/>
      <c r="C37" s="149" t="s">
        <v>316</v>
      </c>
      <c r="D37" s="149"/>
      <c r="E37" s="149"/>
      <c r="F37" s="149"/>
      <c r="G37" s="149"/>
      <c r="H37" s="149"/>
      <c r="I37" s="149"/>
      <c r="J37" s="149"/>
      <c r="K37" s="149"/>
      <c r="L37" s="149"/>
      <c r="M37" s="218" t="s">
        <v>317</v>
      </c>
      <c r="N37" s="171" t="s">
        <v>317</v>
      </c>
      <c r="O37" s="171" t="s">
        <v>317</v>
      </c>
      <c r="P37" s="162"/>
    </row>
    <row r="38" spans="1:16" ht="14.25" customHeight="1">
      <c r="A38" s="160" t="s">
        <v>318</v>
      </c>
      <c r="B38" s="149"/>
      <c r="C38" s="149" t="s">
        <v>319</v>
      </c>
      <c r="D38" s="149"/>
      <c r="E38" s="149"/>
      <c r="F38" s="149"/>
      <c r="G38" s="149"/>
      <c r="H38" s="149"/>
      <c r="I38" s="149"/>
      <c r="J38" s="149"/>
      <c r="K38" s="149"/>
      <c r="L38" s="149"/>
      <c r="M38" s="215">
        <f>SUM(M34-M35)</f>
        <v>1354941</v>
      </c>
      <c r="N38" s="161"/>
      <c r="O38" s="161"/>
      <c r="P38" s="162"/>
    </row>
    <row r="39" spans="1:16" ht="14.25" customHeight="1" thickBot="1">
      <c r="A39" s="172" t="s">
        <v>320</v>
      </c>
      <c r="B39" s="173"/>
      <c r="C39" s="173" t="s">
        <v>321</v>
      </c>
      <c r="D39" s="173"/>
      <c r="E39" s="173"/>
      <c r="F39" s="173"/>
      <c r="G39" s="173"/>
      <c r="H39" s="173"/>
      <c r="I39" s="173"/>
      <c r="J39" s="173"/>
      <c r="K39" s="173"/>
      <c r="L39" s="173"/>
      <c r="M39" s="186">
        <f>M38/(O8/100)</f>
        <v>8.5354348526788623E-2</v>
      </c>
      <c r="N39" s="174"/>
      <c r="O39" s="174"/>
      <c r="P39" s="175"/>
    </row>
    <row r="40" spans="1:16" ht="13.5" thickTop="1">
      <c r="A40" s="148"/>
      <c r="B40" s="148"/>
      <c r="C40" s="148"/>
      <c r="D40" s="148"/>
      <c r="E40" s="148"/>
      <c r="F40" s="148"/>
      <c r="G40" s="148"/>
      <c r="H40" s="148"/>
      <c r="I40" s="148"/>
      <c r="J40" s="148"/>
      <c r="K40" s="148"/>
      <c r="L40" s="148"/>
      <c r="M40" s="148"/>
      <c r="N40" s="148"/>
      <c r="O40" s="148"/>
      <c r="P40" s="148"/>
    </row>
    <row r="41" spans="1:16">
      <c r="A41" s="148"/>
      <c r="B41" s="148"/>
      <c r="C41" s="148"/>
      <c r="D41" s="148"/>
      <c r="E41" s="148"/>
      <c r="F41" s="148"/>
      <c r="G41" s="148"/>
      <c r="H41" s="148"/>
      <c r="I41" s="148"/>
      <c r="J41" s="148"/>
      <c r="K41" s="148"/>
      <c r="L41" s="148"/>
      <c r="M41" s="187"/>
      <c r="N41" s="148"/>
      <c r="O41" s="148"/>
      <c r="P41" s="148"/>
    </row>
    <row r="42" spans="1:16">
      <c r="A42" s="148"/>
      <c r="B42" s="148"/>
      <c r="C42" s="148"/>
      <c r="D42" s="148"/>
      <c r="E42" s="148"/>
      <c r="F42" s="148"/>
      <c r="G42" s="148"/>
      <c r="H42" s="148"/>
      <c r="I42" s="148"/>
      <c r="J42" s="148"/>
      <c r="K42" s="148"/>
      <c r="L42" s="148"/>
      <c r="M42" s="148"/>
      <c r="N42" s="148"/>
      <c r="O42" s="148"/>
      <c r="P42" s="148"/>
    </row>
    <row r="43" spans="1:16">
      <c r="A43" s="148"/>
      <c r="B43" s="148"/>
      <c r="C43" s="148"/>
      <c r="D43" s="148"/>
      <c r="E43" s="148"/>
      <c r="F43" s="148"/>
      <c r="G43" s="148"/>
      <c r="H43" s="148"/>
      <c r="I43" s="148"/>
      <c r="J43" s="148"/>
      <c r="K43" s="148"/>
      <c r="L43" s="148"/>
      <c r="M43" s="188"/>
      <c r="N43" s="148"/>
      <c r="O43" s="148"/>
      <c r="P43" s="148"/>
    </row>
  </sheetData>
  <mergeCells count="4">
    <mergeCell ref="K7:L7"/>
    <mergeCell ref="J8:L8"/>
    <mergeCell ref="O7:P7"/>
    <mergeCell ref="O8:P8"/>
  </mergeCells>
  <phoneticPr fontId="11" type="noConversion"/>
  <printOptions horizontalCentered="1"/>
  <pageMargins left="0.25" right="0.25" top="0.25" bottom="0.25" header="0.5" footer="0.5"/>
  <pageSetup paperSize="5" scale="98"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
  <sheetViews>
    <sheetView workbookViewId="0">
      <selection activeCell="K31" sqref="K31"/>
    </sheetView>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217"/>
  <sheetViews>
    <sheetView workbookViewId="0">
      <selection activeCell="I22" sqref="I22"/>
    </sheetView>
  </sheetViews>
  <sheetFormatPr defaultRowHeight="12.75"/>
  <cols>
    <col min="1" max="1" width="4.7109375" style="5" customWidth="1"/>
    <col min="2" max="2" width="6.7109375" customWidth="1"/>
    <col min="3" max="3" width="1.7109375" customWidth="1"/>
    <col min="4" max="4" width="20.7109375" customWidth="1"/>
    <col min="5" max="5" width="3.7109375" customWidth="1"/>
    <col min="6" max="6" width="10.28515625" customWidth="1"/>
    <col min="7" max="7" width="3.7109375" customWidth="1"/>
    <col min="8" max="10" width="15.7109375" style="3" customWidth="1"/>
  </cols>
  <sheetData>
    <row r="1" spans="1:10" ht="9" customHeight="1">
      <c r="A1" s="31" t="s">
        <v>39</v>
      </c>
      <c r="B1" s="2"/>
      <c r="C1" s="2"/>
      <c r="D1" s="2"/>
      <c r="I1" s="19" t="s">
        <v>40</v>
      </c>
      <c r="J1" s="20"/>
    </row>
    <row r="2" spans="1:10" ht="9" customHeight="1">
      <c r="A2" s="31" t="s">
        <v>41</v>
      </c>
    </row>
    <row r="3" spans="1:10" ht="12" customHeight="1">
      <c r="A3" s="178" t="s">
        <v>427</v>
      </c>
    </row>
    <row r="4" spans="1:10">
      <c r="A4" s="31" t="s">
        <v>43</v>
      </c>
    </row>
    <row r="5" spans="1:10" ht="14.25" customHeight="1">
      <c r="A5" s="21" t="s">
        <v>0</v>
      </c>
      <c r="B5" s="22"/>
      <c r="C5" s="22"/>
      <c r="D5" s="22"/>
      <c r="E5" s="22"/>
      <c r="F5" s="22"/>
      <c r="G5" s="22"/>
      <c r="H5" s="20"/>
      <c r="I5" s="20"/>
      <c r="J5" s="20"/>
    </row>
    <row r="6" spans="1:10" ht="11.25" customHeight="1">
      <c r="A6" s="6" t="s">
        <v>381</v>
      </c>
      <c r="B6" s="7"/>
      <c r="C6" s="7"/>
      <c r="D6" s="7"/>
      <c r="E6" s="7"/>
      <c r="F6" s="7"/>
      <c r="G6" s="7"/>
    </row>
    <row r="7" spans="1:10">
      <c r="A7" s="1" t="s">
        <v>1</v>
      </c>
      <c r="B7" s="2"/>
      <c r="C7" s="2"/>
      <c r="D7" s="2"/>
      <c r="E7" s="2"/>
      <c r="F7" s="2"/>
    </row>
    <row r="8" spans="1:10" ht="8.25" customHeight="1"/>
    <row r="9" spans="1:10">
      <c r="A9" s="6" t="s">
        <v>335</v>
      </c>
      <c r="B9" s="7"/>
      <c r="C9" s="7"/>
      <c r="D9" s="7"/>
      <c r="E9" s="7"/>
      <c r="F9" s="7"/>
      <c r="G9" s="7"/>
      <c r="I9" s="8" t="s">
        <v>329</v>
      </c>
      <c r="J9" s="8"/>
    </row>
    <row r="10" spans="1:10">
      <c r="A10" s="1" t="s">
        <v>42</v>
      </c>
      <c r="B10" s="2"/>
      <c r="C10" s="2"/>
      <c r="D10" s="2"/>
      <c r="I10" s="4" t="s">
        <v>2</v>
      </c>
      <c r="J10" s="4"/>
    </row>
    <row r="11" spans="1:10" ht="6.75" customHeight="1">
      <c r="I11" s="9"/>
    </row>
    <row r="12" spans="1:10">
      <c r="A12" s="22" t="s">
        <v>432</v>
      </c>
      <c r="B12" s="22"/>
      <c r="C12" s="22"/>
      <c r="D12" s="22"/>
      <c r="E12" s="22"/>
      <c r="F12" s="22"/>
      <c r="G12" s="22"/>
      <c r="H12" s="26"/>
      <c r="I12" s="20"/>
      <c r="J12" s="20"/>
    </row>
    <row r="13" spans="1:10" ht="6" customHeight="1" thickBot="1">
      <c r="A13" s="10"/>
      <c r="B13" s="11"/>
      <c r="C13" s="11"/>
      <c r="D13" s="11"/>
      <c r="E13" s="11"/>
      <c r="F13" s="11"/>
      <c r="G13" s="11"/>
      <c r="H13" s="12"/>
      <c r="I13" s="12"/>
      <c r="J13" s="12"/>
    </row>
    <row r="14" spans="1:10" ht="13.5" thickTop="1">
      <c r="H14" s="13"/>
      <c r="I14" s="14" t="s">
        <v>3</v>
      </c>
      <c r="J14" s="13"/>
    </row>
    <row r="15" spans="1:10">
      <c r="H15" s="15" t="s">
        <v>4</v>
      </c>
      <c r="I15" s="15" t="s">
        <v>5</v>
      </c>
      <c r="J15" s="15" t="s">
        <v>6</v>
      </c>
    </row>
    <row r="16" spans="1:10">
      <c r="A16" s="5">
        <v>1</v>
      </c>
      <c r="B16" t="s">
        <v>7</v>
      </c>
      <c r="H16" s="24"/>
      <c r="I16" s="24"/>
      <c r="J16" s="13"/>
    </row>
    <row r="17" spans="2:10">
      <c r="B17" t="s">
        <v>8</v>
      </c>
      <c r="H17" s="24"/>
      <c r="I17" s="24"/>
      <c r="J17" s="13"/>
    </row>
    <row r="18" spans="2:10">
      <c r="B18" s="7"/>
      <c r="D18" s="7"/>
      <c r="E18" s="7"/>
      <c r="F18" s="7"/>
      <c r="H18" s="25"/>
      <c r="I18" s="24"/>
      <c r="J18" s="13"/>
    </row>
    <row r="19" spans="2:10">
      <c r="B19" s="7"/>
      <c r="D19" s="7"/>
      <c r="E19" s="7"/>
      <c r="F19" s="7"/>
      <c r="H19" s="25"/>
      <c r="I19" s="24"/>
      <c r="J19" s="13"/>
    </row>
    <row r="20" spans="2:10">
      <c r="B20" s="7"/>
      <c r="D20" s="7"/>
      <c r="E20" s="7"/>
      <c r="F20" s="7"/>
      <c r="H20" s="25"/>
      <c r="I20" s="24"/>
      <c r="J20" s="13"/>
    </row>
    <row r="21" spans="2:10">
      <c r="B21" s="7"/>
      <c r="D21" s="7"/>
      <c r="E21" s="7"/>
      <c r="F21" s="7"/>
      <c r="H21" s="25"/>
      <c r="I21" s="24"/>
      <c r="J21" s="13"/>
    </row>
    <row r="22" spans="2:10">
      <c r="B22" s="7"/>
      <c r="D22" s="7"/>
      <c r="E22" s="7"/>
      <c r="F22" s="7"/>
      <c r="H22" s="25"/>
      <c r="I22" s="24"/>
      <c r="J22" s="13"/>
    </row>
    <row r="23" spans="2:10">
      <c r="B23" s="7"/>
      <c r="D23" s="7"/>
      <c r="E23" s="7"/>
      <c r="F23" s="7"/>
      <c r="H23" s="25"/>
      <c r="I23" s="24"/>
      <c r="J23" s="13"/>
    </row>
    <row r="24" spans="2:10">
      <c r="B24" s="7"/>
      <c r="D24" s="7"/>
      <c r="E24" s="7"/>
      <c r="F24" s="7"/>
      <c r="H24" s="25"/>
      <c r="I24" s="24"/>
      <c r="J24" s="13"/>
    </row>
    <row r="25" spans="2:10">
      <c r="B25" s="7"/>
      <c r="D25" s="7"/>
      <c r="E25" s="7"/>
      <c r="F25" s="7"/>
      <c r="H25" s="25"/>
      <c r="I25" s="24"/>
      <c r="J25" s="13"/>
    </row>
    <row r="26" spans="2:10">
      <c r="B26" s="7"/>
      <c r="D26" s="7"/>
      <c r="E26" s="7"/>
      <c r="F26" s="7"/>
      <c r="H26" s="25"/>
      <c r="I26" s="24"/>
      <c r="J26" s="13"/>
    </row>
    <row r="27" spans="2:10">
      <c r="B27" s="7"/>
      <c r="D27" s="7"/>
      <c r="E27" s="7"/>
      <c r="F27" s="7"/>
      <c r="H27" s="25"/>
      <c r="I27" s="24"/>
      <c r="J27" s="13"/>
    </row>
    <row r="28" spans="2:10">
      <c r="B28" s="7"/>
      <c r="D28" s="7"/>
      <c r="E28" s="7"/>
      <c r="F28" s="7"/>
      <c r="H28" s="25"/>
      <c r="I28" s="24"/>
      <c r="J28" s="13"/>
    </row>
    <row r="29" spans="2:10">
      <c r="B29" s="7"/>
      <c r="D29" s="7"/>
      <c r="E29" s="7"/>
      <c r="F29" s="7"/>
      <c r="H29" s="25"/>
      <c r="I29" s="38">
        <f>SUM(H18:H29)</f>
        <v>0</v>
      </c>
      <c r="J29" s="17"/>
    </row>
    <row r="30" spans="2:10">
      <c r="H30" s="24"/>
      <c r="I30" s="24"/>
      <c r="J30" s="13"/>
    </row>
    <row r="31" spans="2:10">
      <c r="B31" t="s">
        <v>9</v>
      </c>
      <c r="H31" s="24"/>
      <c r="I31" s="24"/>
      <c r="J31" s="13"/>
    </row>
    <row r="32" spans="2:10">
      <c r="B32" s="7"/>
      <c r="D32" s="7"/>
      <c r="E32" s="7"/>
      <c r="F32" s="7"/>
      <c r="H32" s="25"/>
      <c r="I32" s="24"/>
      <c r="J32" s="13"/>
    </row>
    <row r="33" spans="1:10">
      <c r="B33" s="7"/>
      <c r="D33" s="7"/>
      <c r="E33" s="7"/>
      <c r="F33" s="7"/>
      <c r="H33" s="25"/>
      <c r="I33" s="24"/>
      <c r="J33" s="13"/>
    </row>
    <row r="34" spans="1:10">
      <c r="B34" s="7"/>
      <c r="D34" s="7"/>
      <c r="E34" s="7"/>
      <c r="F34" s="7"/>
      <c r="H34" s="25"/>
      <c r="I34" s="24"/>
      <c r="J34" s="13"/>
    </row>
    <row r="35" spans="1:10">
      <c r="B35" s="7"/>
      <c r="D35" s="7"/>
      <c r="E35" s="7"/>
      <c r="F35" s="7"/>
      <c r="H35" s="25"/>
      <c r="I35" s="24"/>
      <c r="J35" s="13"/>
    </row>
    <row r="36" spans="1:10">
      <c r="B36" s="7"/>
      <c r="D36" s="7"/>
      <c r="E36" s="7"/>
      <c r="F36" s="7"/>
      <c r="H36" s="25"/>
      <c r="I36" s="38">
        <f>SUM(H32:H36)</f>
        <v>0</v>
      </c>
      <c r="J36" s="17"/>
    </row>
    <row r="37" spans="1:10">
      <c r="H37" s="24"/>
      <c r="I37" s="24"/>
      <c r="J37" s="13"/>
    </row>
    <row r="38" spans="1:10">
      <c r="B38" t="s">
        <v>10</v>
      </c>
      <c r="H38" s="24"/>
      <c r="I38" s="24"/>
      <c r="J38" s="13"/>
    </row>
    <row r="39" spans="1:10">
      <c r="B39" s="7"/>
      <c r="D39" s="7"/>
      <c r="E39" s="7"/>
      <c r="F39" s="7"/>
      <c r="H39" s="25"/>
      <c r="I39" s="24"/>
      <c r="J39" s="13"/>
    </row>
    <row r="40" spans="1:10">
      <c r="B40" s="7"/>
      <c r="D40" s="7"/>
      <c r="E40" s="7"/>
      <c r="F40" s="7"/>
      <c r="H40" s="25"/>
      <c r="I40" s="24"/>
      <c r="J40" s="13"/>
    </row>
    <row r="41" spans="1:10">
      <c r="B41" s="7"/>
      <c r="D41" s="7"/>
      <c r="E41" s="7"/>
      <c r="F41" s="7"/>
      <c r="H41" s="25"/>
      <c r="I41" s="24"/>
      <c r="J41" s="13"/>
    </row>
    <row r="42" spans="1:10">
      <c r="B42" s="7"/>
      <c r="D42" s="7"/>
      <c r="E42" s="7"/>
      <c r="F42" s="7"/>
      <c r="H42" s="25"/>
      <c r="I42" s="24"/>
      <c r="J42" s="13"/>
    </row>
    <row r="43" spans="1:10">
      <c r="B43" s="7"/>
      <c r="D43" s="7"/>
      <c r="E43" s="7"/>
      <c r="F43" s="7"/>
      <c r="H43" s="25"/>
      <c r="I43" s="38">
        <f>SUM(H39:H43)</f>
        <v>0</v>
      </c>
      <c r="J43" s="17"/>
    </row>
    <row r="44" spans="1:10" ht="13.5" thickBot="1">
      <c r="F44" s="29" t="s">
        <v>11</v>
      </c>
      <c r="H44" s="24"/>
      <c r="I44" s="39">
        <f>SUM(I29:I43)</f>
        <v>0</v>
      </c>
      <c r="J44" s="32"/>
    </row>
    <row r="45" spans="1:10" ht="10.5" customHeight="1">
      <c r="H45" s="24"/>
      <c r="I45" s="24"/>
      <c r="J45" s="13"/>
    </row>
    <row r="46" spans="1:10">
      <c r="A46" s="5">
        <v>2</v>
      </c>
      <c r="B46" t="s">
        <v>12</v>
      </c>
      <c r="H46" s="24"/>
      <c r="I46" s="24"/>
      <c r="J46" s="13"/>
    </row>
    <row r="47" spans="1:10">
      <c r="B47" t="s">
        <v>13</v>
      </c>
      <c r="H47" s="24"/>
      <c r="I47" s="24"/>
      <c r="J47" s="13"/>
    </row>
    <row r="48" spans="1:10">
      <c r="B48" s="7"/>
      <c r="D48" s="7"/>
      <c r="E48" s="7"/>
      <c r="F48" s="7"/>
      <c r="H48" s="25"/>
      <c r="I48" s="24"/>
      <c r="J48" s="13"/>
    </row>
    <row r="49" spans="2:10">
      <c r="B49" s="7"/>
      <c r="D49" s="7"/>
      <c r="E49" s="7"/>
      <c r="F49" s="7"/>
      <c r="H49" s="25"/>
      <c r="I49" s="24"/>
      <c r="J49" s="13"/>
    </row>
    <row r="50" spans="2:10">
      <c r="B50" s="7"/>
      <c r="D50" s="7"/>
      <c r="E50" s="7"/>
      <c r="F50" s="7"/>
      <c r="H50" s="25"/>
      <c r="I50" s="24"/>
      <c r="J50" s="13"/>
    </row>
    <row r="51" spans="2:10">
      <c r="B51" s="7"/>
      <c r="D51" s="7"/>
      <c r="E51" s="7"/>
      <c r="F51" s="7"/>
      <c r="H51" s="25"/>
      <c r="I51" s="24"/>
      <c r="J51" s="13"/>
    </row>
    <row r="52" spans="2:10">
      <c r="B52" s="7"/>
      <c r="D52" s="7"/>
      <c r="E52" s="7"/>
      <c r="F52" s="7"/>
      <c r="H52" s="25"/>
      <c r="I52" s="38">
        <f>SUM(H48:H52)</f>
        <v>0</v>
      </c>
      <c r="J52" s="17"/>
    </row>
    <row r="53" spans="2:10">
      <c r="H53" s="24"/>
      <c r="I53" s="24"/>
      <c r="J53" s="13"/>
    </row>
    <row r="54" spans="2:10">
      <c r="B54" t="s">
        <v>14</v>
      </c>
      <c r="H54" s="24"/>
      <c r="I54" s="24"/>
      <c r="J54" s="13"/>
    </row>
    <row r="55" spans="2:10">
      <c r="B55" s="7"/>
      <c r="D55" s="7"/>
      <c r="E55" s="7"/>
      <c r="F55" s="7"/>
      <c r="H55" s="25"/>
      <c r="I55" s="24"/>
      <c r="J55" s="13"/>
    </row>
    <row r="56" spans="2:10">
      <c r="B56" s="7"/>
      <c r="D56" s="7"/>
      <c r="E56" s="7"/>
      <c r="F56" s="7"/>
      <c r="H56" s="25"/>
      <c r="I56" s="24"/>
      <c r="J56" s="13"/>
    </row>
    <row r="57" spans="2:10">
      <c r="B57" s="7"/>
      <c r="D57" s="7"/>
      <c r="E57" s="7"/>
      <c r="F57" s="7"/>
      <c r="H57" s="25"/>
      <c r="I57" s="24"/>
      <c r="J57" s="13"/>
    </row>
    <row r="58" spans="2:10">
      <c r="B58" s="7"/>
      <c r="D58" s="7"/>
      <c r="E58" s="7"/>
      <c r="F58" s="7"/>
      <c r="H58" s="25"/>
      <c r="I58" s="24"/>
      <c r="J58" s="13"/>
    </row>
    <row r="59" spans="2:10">
      <c r="B59" s="7"/>
      <c r="D59" s="7"/>
      <c r="E59" s="7"/>
      <c r="F59" s="7"/>
      <c r="H59" s="25"/>
      <c r="I59" s="38">
        <f>SUM(H55:H59)</f>
        <v>0</v>
      </c>
      <c r="J59" s="17"/>
    </row>
    <row r="60" spans="2:10">
      <c r="H60" s="24"/>
      <c r="I60" s="24"/>
      <c r="J60" s="13"/>
    </row>
    <row r="61" spans="2:10">
      <c r="B61" t="s">
        <v>15</v>
      </c>
      <c r="H61" s="24"/>
      <c r="I61" s="24"/>
      <c r="J61" s="13"/>
    </row>
    <row r="62" spans="2:10">
      <c r="B62" s="7"/>
      <c r="D62" s="7"/>
      <c r="E62" s="7"/>
      <c r="F62" s="7"/>
      <c r="H62" s="25"/>
      <c r="I62" s="24"/>
      <c r="J62" s="13"/>
    </row>
    <row r="63" spans="2:10">
      <c r="B63" s="7"/>
      <c r="D63" s="7"/>
      <c r="E63" s="7"/>
      <c r="F63" s="7"/>
      <c r="H63" s="25"/>
      <c r="I63" s="24"/>
      <c r="J63" s="13"/>
    </row>
    <row r="64" spans="2:10">
      <c r="B64" s="7"/>
      <c r="D64" s="7"/>
      <c r="E64" s="7"/>
      <c r="F64" s="7"/>
      <c r="H64" s="25"/>
      <c r="I64" s="24"/>
      <c r="J64" s="13"/>
    </row>
    <row r="65" spans="1:10">
      <c r="B65" s="7"/>
      <c r="D65" s="7"/>
      <c r="E65" s="7"/>
      <c r="F65" s="7"/>
      <c r="H65" s="25"/>
      <c r="I65" s="24"/>
      <c r="J65" s="13"/>
    </row>
    <row r="66" spans="1:10">
      <c r="B66" s="7"/>
      <c r="D66" s="7"/>
      <c r="E66" s="7"/>
      <c r="F66" s="7"/>
      <c r="H66" s="25"/>
      <c r="I66" s="38">
        <f>SUM(H62:H66)</f>
        <v>0</v>
      </c>
      <c r="J66" s="17"/>
    </row>
    <row r="67" spans="1:10">
      <c r="H67" s="24"/>
      <c r="I67" s="24"/>
      <c r="J67" s="13"/>
    </row>
    <row r="68" spans="1:10">
      <c r="B68" t="s">
        <v>16</v>
      </c>
      <c r="H68" s="24"/>
      <c r="I68" s="24"/>
      <c r="J68" s="13"/>
    </row>
    <row r="69" spans="1:10">
      <c r="B69" s="7"/>
      <c r="D69" s="7"/>
      <c r="E69" s="7"/>
      <c r="F69" s="7"/>
      <c r="H69" s="25"/>
      <c r="I69" s="24"/>
      <c r="J69" s="13"/>
    </row>
    <row r="70" spans="1:10">
      <c r="B70" s="7"/>
      <c r="D70" s="7"/>
      <c r="E70" s="7"/>
      <c r="F70" s="7"/>
      <c r="H70" s="25"/>
      <c r="I70" s="24"/>
      <c r="J70" s="13"/>
    </row>
    <row r="71" spans="1:10">
      <c r="B71" s="7"/>
      <c r="D71" s="7"/>
      <c r="E71" s="7"/>
      <c r="F71" s="7"/>
      <c r="H71" s="25"/>
      <c r="I71" s="24"/>
      <c r="J71" s="13"/>
    </row>
    <row r="72" spans="1:10">
      <c r="B72" s="7"/>
      <c r="D72" s="7"/>
      <c r="E72" s="7"/>
      <c r="F72" s="7"/>
      <c r="H72" s="25"/>
      <c r="I72" s="24"/>
      <c r="J72" s="13"/>
    </row>
    <row r="73" spans="1:10">
      <c r="B73" s="7"/>
      <c r="D73" s="7"/>
      <c r="E73" s="7"/>
      <c r="F73" s="7"/>
      <c r="H73" s="25"/>
      <c r="I73" s="38">
        <f>SUM(H69:H73)</f>
        <v>0</v>
      </c>
      <c r="J73" s="17"/>
    </row>
    <row r="74" spans="1:10" ht="13.5" thickBot="1">
      <c r="F74" s="29" t="s">
        <v>17</v>
      </c>
      <c r="H74" s="27"/>
      <c r="I74" s="40">
        <f>SUM(I52:I73)</f>
        <v>0</v>
      </c>
      <c r="J74" s="32"/>
    </row>
    <row r="75" spans="1:10" ht="13.5" thickBot="1">
      <c r="A75" s="10"/>
      <c r="B75" s="11"/>
      <c r="C75" s="11"/>
      <c r="D75" s="11"/>
      <c r="E75" s="11"/>
      <c r="F75" s="11"/>
      <c r="G75" s="11"/>
      <c r="H75" s="30"/>
      <c r="I75" s="33"/>
      <c r="J75" s="18"/>
    </row>
    <row r="76" spans="1:10" ht="13.5" thickTop="1">
      <c r="H76" s="13"/>
      <c r="I76" s="14" t="s">
        <v>3</v>
      </c>
      <c r="J76" s="13"/>
    </row>
    <row r="77" spans="1:10">
      <c r="H77" s="15" t="s">
        <v>4</v>
      </c>
      <c r="I77" s="15" t="s">
        <v>5</v>
      </c>
      <c r="J77" s="15" t="s">
        <v>6</v>
      </c>
    </row>
    <row r="78" spans="1:10">
      <c r="A78" s="5">
        <v>3</v>
      </c>
      <c r="B78" t="s">
        <v>18</v>
      </c>
      <c r="H78" s="24"/>
      <c r="I78" s="24"/>
      <c r="J78" s="13"/>
    </row>
    <row r="79" spans="1:10">
      <c r="B79" t="s">
        <v>19</v>
      </c>
      <c r="H79" s="24"/>
      <c r="I79" s="24"/>
      <c r="J79" s="13"/>
    </row>
    <row r="80" spans="1:10">
      <c r="B80" s="7"/>
      <c r="D80" s="7"/>
      <c r="E80" s="7"/>
      <c r="F80" s="7"/>
      <c r="H80" s="25"/>
      <c r="I80" s="24"/>
      <c r="J80" s="13"/>
    </row>
    <row r="81" spans="2:10">
      <c r="B81" s="7"/>
      <c r="D81" s="7"/>
      <c r="E81" s="7"/>
      <c r="F81" s="7"/>
      <c r="H81" s="25"/>
      <c r="I81" s="24"/>
      <c r="J81" s="13"/>
    </row>
    <row r="82" spans="2:10">
      <c r="B82" s="7"/>
      <c r="D82" s="7"/>
      <c r="E82" s="7"/>
      <c r="F82" s="7"/>
      <c r="H82" s="25"/>
      <c r="I82" s="24"/>
      <c r="J82" s="13"/>
    </row>
    <row r="83" spans="2:10">
      <c r="B83" s="7"/>
      <c r="D83" s="7"/>
      <c r="E83" s="7"/>
      <c r="F83" s="7"/>
      <c r="H83" s="25"/>
      <c r="I83" s="24"/>
      <c r="J83" s="13"/>
    </row>
    <row r="84" spans="2:10">
      <c r="B84" s="7"/>
      <c r="D84" s="7"/>
      <c r="E84" s="7"/>
      <c r="F84" s="7"/>
      <c r="H84" s="25"/>
      <c r="I84" s="24"/>
      <c r="J84" s="13"/>
    </row>
    <row r="85" spans="2:10">
      <c r="H85" s="25"/>
      <c r="I85" s="38">
        <f>SUM(H80:H84)</f>
        <v>0</v>
      </c>
      <c r="J85" s="192"/>
    </row>
    <row r="86" spans="2:10">
      <c r="B86" t="s">
        <v>20</v>
      </c>
      <c r="H86" s="24"/>
      <c r="I86" s="24"/>
      <c r="J86" s="13"/>
    </row>
    <row r="87" spans="2:10">
      <c r="B87" s="7"/>
      <c r="D87" s="7"/>
      <c r="E87" s="7"/>
      <c r="F87" s="7"/>
      <c r="H87" s="25"/>
      <c r="I87" s="24"/>
      <c r="J87" s="13"/>
    </row>
    <row r="88" spans="2:10">
      <c r="B88" s="7"/>
      <c r="D88" s="7"/>
      <c r="E88" s="7"/>
      <c r="F88" s="7"/>
      <c r="H88" s="25"/>
      <c r="I88" s="24"/>
      <c r="J88" s="13"/>
    </row>
    <row r="89" spans="2:10">
      <c r="B89" s="7"/>
      <c r="D89" s="7"/>
      <c r="E89" s="7"/>
      <c r="F89" s="7"/>
      <c r="H89" s="25"/>
      <c r="I89" s="24"/>
      <c r="J89" s="13"/>
    </row>
    <row r="90" spans="2:10">
      <c r="B90" s="7"/>
      <c r="D90" s="7"/>
      <c r="E90" s="7"/>
      <c r="F90" s="7"/>
      <c r="H90" s="25"/>
      <c r="I90" s="24"/>
      <c r="J90" s="13"/>
    </row>
    <row r="91" spans="2:10">
      <c r="B91" s="7"/>
      <c r="D91" s="7"/>
      <c r="E91" s="7"/>
      <c r="F91" s="7"/>
      <c r="H91" s="25"/>
      <c r="I91" s="38">
        <f>SUM(H87:H91)</f>
        <v>0</v>
      </c>
      <c r="J91" s="17"/>
    </row>
    <row r="92" spans="2:10">
      <c r="H92" s="24"/>
      <c r="I92" s="24"/>
      <c r="J92" s="13"/>
    </row>
    <row r="93" spans="2:10">
      <c r="B93" t="s">
        <v>21</v>
      </c>
      <c r="H93" s="24"/>
      <c r="I93" s="24"/>
      <c r="J93" s="13"/>
    </row>
    <row r="94" spans="2:10">
      <c r="B94" s="7"/>
      <c r="D94" s="7"/>
      <c r="E94" s="7"/>
      <c r="F94" s="7"/>
      <c r="H94" s="25"/>
      <c r="I94" s="24"/>
      <c r="J94" s="13"/>
    </row>
    <row r="95" spans="2:10">
      <c r="B95" s="7"/>
      <c r="D95" s="7"/>
      <c r="E95" s="7"/>
      <c r="F95" s="7"/>
      <c r="H95" s="25"/>
      <c r="I95" s="24"/>
      <c r="J95" s="13"/>
    </row>
    <row r="96" spans="2:10">
      <c r="B96" s="7"/>
      <c r="D96" s="7"/>
      <c r="E96" s="7"/>
      <c r="F96" s="7"/>
      <c r="H96" s="25"/>
      <c r="I96" s="24"/>
      <c r="J96" s="13"/>
    </row>
    <row r="97" spans="2:10">
      <c r="B97" s="7"/>
      <c r="D97" s="7"/>
      <c r="E97" s="7"/>
      <c r="F97" s="7"/>
      <c r="H97" s="25"/>
      <c r="I97" s="24"/>
      <c r="J97" s="13"/>
    </row>
    <row r="98" spans="2:10">
      <c r="B98" s="7"/>
      <c r="D98" s="7"/>
      <c r="E98" s="7"/>
      <c r="F98" s="7"/>
      <c r="H98" s="25"/>
      <c r="I98" s="38">
        <f>SUM(H94:H98)</f>
        <v>0</v>
      </c>
      <c r="J98" s="17"/>
    </row>
    <row r="99" spans="2:10">
      <c r="H99" s="24"/>
      <c r="I99" s="24"/>
      <c r="J99" s="13"/>
    </row>
    <row r="100" spans="2:10">
      <c r="B100" t="s">
        <v>22</v>
      </c>
      <c r="H100" s="24"/>
      <c r="I100" s="24"/>
      <c r="J100" s="13"/>
    </row>
    <row r="101" spans="2:10">
      <c r="B101" s="7"/>
      <c r="D101" s="7"/>
      <c r="E101" s="7"/>
      <c r="F101" s="7"/>
      <c r="H101" s="25"/>
      <c r="I101" s="24"/>
      <c r="J101" s="13"/>
    </row>
    <row r="102" spans="2:10">
      <c r="B102" s="7"/>
      <c r="D102" s="7"/>
      <c r="E102" s="7"/>
      <c r="F102" s="7"/>
      <c r="H102" s="25"/>
      <c r="I102" s="24"/>
      <c r="J102" s="13"/>
    </row>
    <row r="103" spans="2:10">
      <c r="B103" s="7"/>
      <c r="D103" s="7"/>
      <c r="E103" s="7"/>
      <c r="F103" s="7"/>
      <c r="H103" s="25"/>
      <c r="I103" s="24"/>
      <c r="J103" s="13"/>
    </row>
    <row r="104" spans="2:10">
      <c r="B104" s="7"/>
      <c r="D104" s="7"/>
      <c r="E104" s="7"/>
      <c r="F104" s="7"/>
      <c r="H104" s="25"/>
      <c r="I104" s="24"/>
      <c r="J104" s="13"/>
    </row>
    <row r="105" spans="2:10">
      <c r="B105" s="7"/>
      <c r="D105" s="7"/>
      <c r="E105" s="7"/>
      <c r="F105" s="7"/>
      <c r="H105" s="25"/>
      <c r="I105" s="38">
        <f>SUM(H101:H105)</f>
        <v>0</v>
      </c>
      <c r="J105" s="17"/>
    </row>
    <row r="106" spans="2:10">
      <c r="H106" s="24"/>
      <c r="I106" s="24"/>
      <c r="J106" s="13"/>
    </row>
    <row r="107" spans="2:10">
      <c r="B107" t="s">
        <v>23</v>
      </c>
      <c r="H107" s="24"/>
      <c r="I107" s="24"/>
      <c r="J107" s="13"/>
    </row>
    <row r="108" spans="2:10">
      <c r="B108" s="7"/>
      <c r="D108" s="7"/>
      <c r="E108" s="7"/>
      <c r="F108" s="7"/>
      <c r="H108" s="25"/>
      <c r="I108" s="24"/>
      <c r="J108" s="13"/>
    </row>
    <row r="109" spans="2:10">
      <c r="B109" s="7"/>
      <c r="D109" s="7"/>
      <c r="E109" s="7"/>
      <c r="F109" s="7"/>
      <c r="H109" s="25"/>
      <c r="I109" s="24"/>
      <c r="J109" s="13"/>
    </row>
    <row r="110" spans="2:10">
      <c r="B110" s="7"/>
      <c r="D110" s="7"/>
      <c r="E110" s="7"/>
      <c r="F110" s="7"/>
      <c r="H110" s="25"/>
      <c r="I110" s="24"/>
      <c r="J110" s="13"/>
    </row>
    <row r="111" spans="2:10">
      <c r="B111" s="7"/>
      <c r="D111" s="7"/>
      <c r="E111" s="7"/>
      <c r="F111" s="7"/>
      <c r="H111" s="25"/>
      <c r="I111" s="24"/>
      <c r="J111" s="13"/>
    </row>
    <row r="112" spans="2:10">
      <c r="B112" s="7"/>
      <c r="D112" s="7"/>
      <c r="E112" s="7"/>
      <c r="F112" s="7"/>
      <c r="H112" s="25"/>
      <c r="I112" s="38">
        <f>SUM(H108:H112)</f>
        <v>0</v>
      </c>
      <c r="J112" s="17"/>
    </row>
    <row r="113" spans="2:10">
      <c r="H113" s="24"/>
      <c r="I113" s="24"/>
      <c r="J113" s="13"/>
    </row>
    <row r="114" spans="2:10">
      <c r="B114" t="s">
        <v>24</v>
      </c>
      <c r="H114" s="24"/>
      <c r="I114" s="24"/>
      <c r="J114" s="13"/>
    </row>
    <row r="115" spans="2:10">
      <c r="B115" s="7"/>
      <c r="D115" s="7"/>
      <c r="E115" s="7"/>
      <c r="F115" s="7"/>
      <c r="H115" s="25"/>
      <c r="I115" s="24"/>
      <c r="J115" s="13"/>
    </row>
    <row r="116" spans="2:10">
      <c r="B116" s="7"/>
      <c r="D116" s="7"/>
      <c r="E116" s="7"/>
      <c r="F116" s="7"/>
      <c r="H116" s="25"/>
      <c r="I116" s="24"/>
      <c r="J116" s="13"/>
    </row>
    <row r="117" spans="2:10">
      <c r="B117" s="7"/>
      <c r="D117" s="7"/>
      <c r="E117" s="7"/>
      <c r="F117" s="7"/>
      <c r="H117" s="25"/>
      <c r="I117" s="24"/>
      <c r="J117" s="13"/>
    </row>
    <row r="118" spans="2:10">
      <c r="B118" s="7"/>
      <c r="D118" s="7"/>
      <c r="E118" s="7"/>
      <c r="F118" s="7"/>
      <c r="H118" s="25"/>
      <c r="I118" s="24"/>
      <c r="J118" s="13"/>
    </row>
    <row r="119" spans="2:10">
      <c r="B119" s="7"/>
      <c r="D119" s="7"/>
      <c r="E119" s="7"/>
      <c r="F119" s="7"/>
      <c r="H119" s="25"/>
      <c r="I119" s="38">
        <f>SUM(H115:H119)</f>
        <v>0</v>
      </c>
      <c r="J119" s="17"/>
    </row>
    <row r="120" spans="2:10">
      <c r="H120" s="24"/>
      <c r="I120" s="24"/>
      <c r="J120" s="13"/>
    </row>
    <row r="121" spans="2:10">
      <c r="B121" t="s">
        <v>25</v>
      </c>
      <c r="H121" s="24"/>
      <c r="I121" s="24"/>
      <c r="J121" s="13"/>
    </row>
    <row r="122" spans="2:10">
      <c r="B122" s="7"/>
      <c r="D122" s="7"/>
      <c r="E122" s="7"/>
      <c r="F122" s="7"/>
      <c r="H122" s="25"/>
      <c r="I122" s="24"/>
      <c r="J122" s="13"/>
    </row>
    <row r="123" spans="2:10">
      <c r="B123" s="7"/>
      <c r="D123" s="7"/>
      <c r="E123" s="7"/>
      <c r="F123" s="7"/>
      <c r="H123" s="25"/>
      <c r="I123" s="24"/>
      <c r="J123" s="13"/>
    </row>
    <row r="124" spans="2:10">
      <c r="B124" s="7"/>
      <c r="D124" s="7"/>
      <c r="E124" s="7"/>
      <c r="F124" s="7"/>
      <c r="H124" s="25"/>
      <c r="I124" s="24"/>
      <c r="J124" s="13"/>
    </row>
    <row r="125" spans="2:10">
      <c r="B125" s="7"/>
      <c r="D125" s="7"/>
      <c r="E125" s="7"/>
      <c r="F125" s="7"/>
      <c r="H125" s="25"/>
      <c r="I125" s="24"/>
      <c r="J125" s="13"/>
    </row>
    <row r="126" spans="2:10">
      <c r="B126" s="7"/>
      <c r="D126" s="7"/>
      <c r="E126" s="7"/>
      <c r="F126" s="7"/>
      <c r="H126" s="25"/>
      <c r="I126" s="38">
        <f>SUM(H122:H126)</f>
        <v>0</v>
      </c>
      <c r="J126" s="17"/>
    </row>
    <row r="127" spans="2:10">
      <c r="H127" s="24"/>
      <c r="I127" s="24"/>
      <c r="J127" s="13"/>
    </row>
    <row r="128" spans="2:10">
      <c r="B128" t="s">
        <v>26</v>
      </c>
      <c r="H128" s="24"/>
      <c r="I128" s="24"/>
      <c r="J128" s="13"/>
    </row>
    <row r="129" spans="2:10">
      <c r="B129" s="7"/>
      <c r="D129" s="7" t="s">
        <v>326</v>
      </c>
      <c r="E129" s="7"/>
      <c r="F129" s="7"/>
      <c r="H129" s="25">
        <f>565000+565000</f>
        <v>1130000</v>
      </c>
      <c r="I129" s="24"/>
      <c r="J129" s="13"/>
    </row>
    <row r="130" spans="2:10">
      <c r="B130" s="7"/>
      <c r="D130" s="7" t="s">
        <v>327</v>
      </c>
      <c r="E130" s="7"/>
      <c r="F130" s="7"/>
      <c r="H130" s="25">
        <v>90832</v>
      </c>
      <c r="I130" s="24"/>
      <c r="J130" s="13"/>
    </row>
    <row r="131" spans="2:10">
      <c r="B131" s="7"/>
      <c r="D131" s="7" t="s">
        <v>352</v>
      </c>
      <c r="E131" s="7"/>
      <c r="F131" s="7"/>
      <c r="H131" s="25">
        <v>5000</v>
      </c>
      <c r="I131" s="24"/>
      <c r="J131" s="13"/>
    </row>
    <row r="132" spans="2:10">
      <c r="B132" s="7"/>
      <c r="D132" s="7"/>
      <c r="E132" s="7"/>
      <c r="F132" s="7"/>
      <c r="H132" s="25"/>
      <c r="I132" s="24"/>
      <c r="J132" s="13"/>
    </row>
    <row r="133" spans="2:10">
      <c r="B133" s="7"/>
      <c r="D133" s="7"/>
      <c r="E133" s="7"/>
      <c r="F133" s="7"/>
      <c r="H133" s="25"/>
      <c r="I133" s="38">
        <f>SUM(H129:H133)</f>
        <v>1225832</v>
      </c>
      <c r="J133" s="17"/>
    </row>
    <row r="134" spans="2:10">
      <c r="H134" s="24"/>
      <c r="I134" s="24"/>
      <c r="J134" s="13"/>
    </row>
    <row r="135" spans="2:10">
      <c r="B135" t="s">
        <v>27</v>
      </c>
      <c r="H135" s="24"/>
      <c r="I135" s="24"/>
      <c r="J135" s="13"/>
    </row>
    <row r="136" spans="2:10">
      <c r="B136" s="7"/>
      <c r="D136" s="7"/>
      <c r="E136" s="7"/>
      <c r="F136" s="7"/>
      <c r="H136" s="25"/>
      <c r="I136" s="24"/>
      <c r="J136" s="189"/>
    </row>
    <row r="137" spans="2:10">
      <c r="B137" s="7"/>
      <c r="D137" s="7"/>
      <c r="E137" s="7"/>
      <c r="F137" s="7"/>
      <c r="H137" s="25"/>
      <c r="I137" s="24"/>
      <c r="J137" s="189"/>
    </row>
    <row r="138" spans="2:10">
      <c r="B138" s="7"/>
      <c r="D138" s="7"/>
      <c r="E138" s="7"/>
      <c r="F138" s="7"/>
      <c r="H138" s="25"/>
      <c r="I138" s="24"/>
      <c r="J138" s="13"/>
    </row>
    <row r="139" spans="2:10">
      <c r="B139" s="7"/>
      <c r="D139" s="7"/>
      <c r="E139" s="7"/>
      <c r="F139" s="7"/>
      <c r="H139" s="25"/>
      <c r="I139" s="24"/>
      <c r="J139" s="13"/>
    </row>
    <row r="140" spans="2:10">
      <c r="B140" s="7"/>
      <c r="D140" s="7"/>
      <c r="E140" s="7"/>
      <c r="F140" s="7"/>
      <c r="H140" s="25"/>
      <c r="I140" s="24"/>
      <c r="J140" s="13"/>
    </row>
    <row r="141" spans="2:10">
      <c r="B141" s="7"/>
      <c r="D141" s="7"/>
      <c r="E141" s="7"/>
      <c r="F141" s="7"/>
      <c r="H141" s="25"/>
      <c r="I141" s="24"/>
      <c r="J141" s="13"/>
    </row>
    <row r="142" spans="2:10">
      <c r="B142" s="7"/>
      <c r="D142" s="7"/>
      <c r="E142" s="7"/>
      <c r="F142" s="7"/>
      <c r="H142" s="25"/>
      <c r="I142" s="24"/>
      <c r="J142" s="13"/>
    </row>
    <row r="143" spans="2:10">
      <c r="B143" s="7"/>
      <c r="D143" s="7"/>
      <c r="E143" s="7"/>
      <c r="F143" s="7"/>
      <c r="H143" s="25"/>
      <c r="I143" s="38">
        <f>SUM(H136:H143)</f>
        <v>0</v>
      </c>
      <c r="J143" s="38"/>
    </row>
    <row r="144" spans="2:10">
      <c r="H144" s="34"/>
      <c r="I144" s="35"/>
      <c r="J144" s="27"/>
    </row>
    <row r="145" spans="1:10" ht="13.5" thickBot="1">
      <c r="F145" s="29" t="s">
        <v>28</v>
      </c>
      <c r="H145" s="24"/>
      <c r="I145" s="41">
        <f>SUM(I85:I143)</f>
        <v>1225832</v>
      </c>
      <c r="J145" s="191">
        <f>SUM(J85:J143)</f>
        <v>0</v>
      </c>
    </row>
    <row r="146" spans="1:10">
      <c r="H146" s="13"/>
      <c r="I146" s="28"/>
      <c r="J146" s="28"/>
    </row>
    <row r="147" spans="1:10" ht="13.5" thickBot="1">
      <c r="A147" s="10"/>
      <c r="B147" s="11"/>
      <c r="C147" s="11"/>
      <c r="D147" s="11"/>
      <c r="E147" s="11"/>
      <c r="F147" s="11"/>
      <c r="G147" s="11"/>
      <c r="H147" s="18"/>
      <c r="I147" s="30"/>
      <c r="J147" s="30"/>
    </row>
    <row r="148" spans="1:10" ht="13.5" thickTop="1">
      <c r="H148" s="9"/>
      <c r="I148" s="9"/>
      <c r="J148" s="9"/>
    </row>
    <row r="149" spans="1:10">
      <c r="H149" s="9"/>
      <c r="I149" s="9"/>
      <c r="J149" s="9"/>
    </row>
    <row r="150" spans="1:10">
      <c r="H150" s="9"/>
      <c r="I150" s="9"/>
      <c r="J150" s="9"/>
    </row>
    <row r="151" spans="1:10" ht="13.5" thickBot="1">
      <c r="A151" s="10"/>
      <c r="B151" s="11"/>
      <c r="C151" s="11"/>
      <c r="D151" s="11"/>
      <c r="E151" s="11"/>
      <c r="F151" s="11"/>
      <c r="G151" s="11"/>
      <c r="H151" s="12"/>
      <c r="I151" s="12"/>
      <c r="J151" s="12"/>
    </row>
    <row r="152" spans="1:10" ht="13.5" thickTop="1">
      <c r="H152" s="13"/>
      <c r="I152" s="14" t="s">
        <v>3</v>
      </c>
      <c r="J152" s="13"/>
    </row>
    <row r="153" spans="1:10">
      <c r="H153" s="15" t="s">
        <v>4</v>
      </c>
      <c r="I153" s="15" t="s">
        <v>5</v>
      </c>
      <c r="J153" s="15" t="s">
        <v>6</v>
      </c>
    </row>
    <row r="154" spans="1:10">
      <c r="A154" s="5">
        <v>4</v>
      </c>
      <c r="B154" t="s">
        <v>29</v>
      </c>
      <c r="H154" s="13"/>
      <c r="I154" s="13"/>
      <c r="J154" s="13"/>
    </row>
    <row r="155" spans="1:10">
      <c r="B155" t="s">
        <v>30</v>
      </c>
      <c r="H155" s="24"/>
      <c r="I155" s="24"/>
      <c r="J155" s="13"/>
    </row>
    <row r="156" spans="1:10">
      <c r="B156" s="7"/>
      <c r="D156" s="7"/>
      <c r="E156" s="7"/>
      <c r="F156" s="7"/>
      <c r="H156" s="25"/>
      <c r="I156" s="24"/>
      <c r="J156" s="13"/>
    </row>
    <row r="157" spans="1:10">
      <c r="B157" s="7"/>
      <c r="D157" s="7"/>
      <c r="E157" s="7"/>
      <c r="F157" s="7"/>
      <c r="H157" s="25"/>
      <c r="I157" s="24"/>
      <c r="J157" s="13"/>
    </row>
    <row r="158" spans="1:10">
      <c r="B158" s="7"/>
      <c r="D158" s="7"/>
      <c r="E158" s="7"/>
      <c r="F158" s="7"/>
      <c r="H158" s="25"/>
      <c r="I158" s="24"/>
      <c r="J158" s="13"/>
    </row>
    <row r="159" spans="1:10">
      <c r="B159" s="7"/>
      <c r="D159" s="7"/>
      <c r="E159" s="7"/>
      <c r="F159" s="7"/>
      <c r="H159" s="25"/>
      <c r="I159" s="24"/>
      <c r="J159" s="13"/>
    </row>
    <row r="160" spans="1:10">
      <c r="B160" s="7"/>
      <c r="D160" s="7"/>
      <c r="E160" s="7"/>
      <c r="F160" s="7"/>
      <c r="H160" s="25"/>
      <c r="I160" s="38">
        <f>SUM(H156:H160)</f>
        <v>0</v>
      </c>
      <c r="J160" s="17"/>
    </row>
    <row r="161" spans="2:10">
      <c r="H161" s="24"/>
      <c r="I161" s="24"/>
      <c r="J161" s="13"/>
    </row>
    <row r="162" spans="2:10">
      <c r="B162" t="s">
        <v>31</v>
      </c>
      <c r="H162" s="24"/>
      <c r="I162" s="24"/>
      <c r="J162" s="13"/>
    </row>
    <row r="163" spans="2:10">
      <c r="B163" s="7"/>
      <c r="D163" s="7"/>
      <c r="E163" s="7"/>
      <c r="F163" s="7"/>
      <c r="H163" s="25"/>
      <c r="I163" s="24"/>
      <c r="J163" s="13"/>
    </row>
    <row r="164" spans="2:10">
      <c r="B164" s="7"/>
      <c r="D164" s="7"/>
      <c r="E164" s="7"/>
      <c r="F164" s="7"/>
      <c r="H164" s="25"/>
      <c r="I164" s="24"/>
      <c r="J164" s="13"/>
    </row>
    <row r="165" spans="2:10">
      <c r="B165" s="7"/>
      <c r="D165" s="7"/>
      <c r="E165" s="7"/>
      <c r="F165" s="7"/>
      <c r="H165" s="25"/>
      <c r="I165" s="24"/>
      <c r="J165" s="13"/>
    </row>
    <row r="166" spans="2:10">
      <c r="B166" s="7"/>
      <c r="D166" s="7"/>
      <c r="E166" s="7"/>
      <c r="F166" s="7"/>
      <c r="H166" s="25"/>
      <c r="I166" s="24"/>
      <c r="J166" s="13"/>
    </row>
    <row r="167" spans="2:10">
      <c r="B167" s="7"/>
      <c r="D167" s="7"/>
      <c r="E167" s="7"/>
      <c r="F167" s="7"/>
      <c r="H167" s="25"/>
      <c r="I167" s="24"/>
      <c r="J167" s="13"/>
    </row>
    <row r="168" spans="2:10">
      <c r="H168" s="25"/>
      <c r="I168" s="38">
        <f>SUM(H163:H167)</f>
        <v>0</v>
      </c>
      <c r="J168" s="17"/>
    </row>
    <row r="169" spans="2:10">
      <c r="B169" t="s">
        <v>32</v>
      </c>
      <c r="H169" s="24"/>
      <c r="I169" s="24"/>
      <c r="J169" s="13"/>
    </row>
    <row r="170" spans="2:10">
      <c r="B170" s="7"/>
      <c r="D170" s="7"/>
      <c r="E170" s="7"/>
      <c r="F170" s="7"/>
      <c r="H170" s="25"/>
      <c r="I170" s="24"/>
      <c r="J170" s="13"/>
    </row>
    <row r="171" spans="2:10">
      <c r="B171" s="7"/>
      <c r="D171" s="7"/>
      <c r="E171" s="7"/>
      <c r="F171" s="7"/>
      <c r="H171" s="25"/>
      <c r="I171" s="24"/>
      <c r="J171" s="13"/>
    </row>
    <row r="172" spans="2:10">
      <c r="B172" s="7"/>
      <c r="D172" s="7"/>
      <c r="E172" s="7"/>
      <c r="F172" s="7"/>
      <c r="H172" s="25"/>
      <c r="I172" s="24"/>
      <c r="J172" s="13"/>
    </row>
    <row r="173" spans="2:10">
      <c r="B173" s="7"/>
      <c r="D173" s="7"/>
      <c r="E173" s="7"/>
      <c r="F173" s="7"/>
      <c r="H173" s="25"/>
      <c r="I173" s="24"/>
      <c r="J173" s="13"/>
    </row>
    <row r="174" spans="2:10">
      <c r="B174" s="7"/>
      <c r="D174" s="7"/>
      <c r="E174" s="7"/>
      <c r="F174" s="7"/>
      <c r="H174" s="25"/>
      <c r="I174" s="38">
        <f>SUM(H170:H174)</f>
        <v>0</v>
      </c>
      <c r="J174" s="17"/>
    </row>
    <row r="175" spans="2:10">
      <c r="H175" s="24"/>
      <c r="I175" s="24"/>
      <c r="J175" s="13"/>
    </row>
    <row r="176" spans="2:10">
      <c r="B176" t="s">
        <v>33</v>
      </c>
      <c r="H176" s="24"/>
      <c r="I176" s="24"/>
      <c r="J176" s="13"/>
    </row>
    <row r="177" spans="2:10">
      <c r="B177" s="7"/>
      <c r="D177" s="7"/>
      <c r="E177" s="7"/>
      <c r="F177" s="7"/>
      <c r="H177" s="25"/>
      <c r="I177" s="24"/>
      <c r="J177" s="13"/>
    </row>
    <row r="178" spans="2:10">
      <c r="B178" s="7"/>
      <c r="D178" s="7"/>
      <c r="E178" s="7"/>
      <c r="F178" s="7"/>
      <c r="H178" s="25"/>
      <c r="I178" s="24"/>
      <c r="J178" s="13"/>
    </row>
    <row r="179" spans="2:10">
      <c r="B179" s="7"/>
      <c r="D179" s="7"/>
      <c r="E179" s="7"/>
      <c r="F179" s="7"/>
      <c r="H179" s="25"/>
      <c r="I179" s="24"/>
      <c r="J179" s="13"/>
    </row>
    <row r="180" spans="2:10">
      <c r="B180" s="7"/>
      <c r="D180" s="7"/>
      <c r="E180" s="7"/>
      <c r="F180" s="7"/>
      <c r="H180" s="25"/>
      <c r="I180" s="24"/>
      <c r="J180" s="13"/>
    </row>
    <row r="181" spans="2:10">
      <c r="B181" s="7"/>
      <c r="D181" s="7"/>
      <c r="E181" s="7"/>
      <c r="F181" s="7"/>
      <c r="H181" s="25"/>
      <c r="I181" s="38">
        <f>SUM(H177:H181)</f>
        <v>0</v>
      </c>
      <c r="J181" s="17"/>
    </row>
    <row r="182" spans="2:10">
      <c r="H182" s="24"/>
      <c r="I182" s="24"/>
      <c r="J182" s="13"/>
    </row>
    <row r="183" spans="2:10">
      <c r="B183" t="s">
        <v>34</v>
      </c>
      <c r="H183" s="24"/>
      <c r="I183" s="24"/>
      <c r="J183" s="13"/>
    </row>
    <row r="184" spans="2:10">
      <c r="B184" s="7"/>
      <c r="D184" s="7"/>
      <c r="E184" s="7"/>
      <c r="F184" s="7"/>
      <c r="H184" s="25"/>
      <c r="I184" s="24"/>
      <c r="J184" s="13"/>
    </row>
    <row r="185" spans="2:10">
      <c r="B185" s="7"/>
      <c r="D185" s="7"/>
      <c r="E185" s="7"/>
      <c r="F185" s="7"/>
      <c r="H185" s="25"/>
      <c r="I185" s="24"/>
      <c r="J185" s="13"/>
    </row>
    <row r="186" spans="2:10">
      <c r="B186" s="7"/>
      <c r="D186" s="7"/>
      <c r="E186" s="7"/>
      <c r="F186" s="7"/>
      <c r="H186" s="25"/>
      <c r="I186" s="24"/>
      <c r="J186" s="13"/>
    </row>
    <row r="187" spans="2:10">
      <c r="B187" s="7"/>
      <c r="D187" s="7"/>
      <c r="E187" s="7"/>
      <c r="F187" s="7"/>
      <c r="H187" s="25"/>
      <c r="I187" s="24"/>
      <c r="J187" s="13"/>
    </row>
    <row r="188" spans="2:10">
      <c r="B188" s="7"/>
      <c r="D188" s="7"/>
      <c r="E188" s="7"/>
      <c r="F188" s="7"/>
      <c r="H188" s="25"/>
      <c r="I188" s="38">
        <f>SUM(H184:H188)</f>
        <v>0</v>
      </c>
      <c r="J188" s="17"/>
    </row>
    <row r="189" spans="2:10">
      <c r="H189" s="34"/>
      <c r="I189" s="24"/>
      <c r="J189" s="27"/>
    </row>
    <row r="190" spans="2:10" ht="13.5" thickBot="1">
      <c r="F190" s="29" t="s">
        <v>35</v>
      </c>
      <c r="H190" s="24"/>
      <c r="I190" s="42">
        <f>SUM(I160:I188)</f>
        <v>0</v>
      </c>
      <c r="J190" s="36"/>
    </row>
    <row r="191" spans="2:10">
      <c r="F191" s="29"/>
      <c r="H191" s="24"/>
      <c r="I191" s="24"/>
      <c r="J191" s="28"/>
    </row>
    <row r="192" spans="2:10" ht="13.5" thickBot="1">
      <c r="F192" s="29" t="s">
        <v>36</v>
      </c>
      <c r="H192" s="24"/>
      <c r="I192" s="43">
        <f>SUM(I44,I74,I145,I190)</f>
        <v>1225832</v>
      </c>
      <c r="J192" s="190">
        <f>SUM(J44,J74,J145,J190)</f>
        <v>0</v>
      </c>
    </row>
    <row r="193" spans="1:10" ht="13.5" thickTop="1">
      <c r="H193" s="13"/>
      <c r="I193" s="13"/>
      <c r="J193" s="28"/>
    </row>
    <row r="194" spans="1:10" ht="13.5" thickBot="1">
      <c r="A194" s="10"/>
      <c r="B194" s="11"/>
      <c r="C194" s="11"/>
      <c r="D194" s="11"/>
      <c r="E194" s="11"/>
      <c r="F194" s="11"/>
      <c r="G194" s="11"/>
      <c r="H194" s="18"/>
      <c r="I194" s="18"/>
      <c r="J194" s="30"/>
    </row>
    <row r="195" spans="1:10" ht="13.5" thickTop="1">
      <c r="A195" s="23"/>
      <c r="B195" s="16"/>
      <c r="C195" s="16"/>
      <c r="D195" s="16"/>
      <c r="E195" s="16"/>
      <c r="F195" s="16"/>
      <c r="G195" s="16"/>
      <c r="H195" s="9"/>
      <c r="I195" s="9"/>
      <c r="J195" s="9"/>
    </row>
    <row r="196" spans="1:10">
      <c r="H196" s="9"/>
      <c r="I196" s="9"/>
      <c r="J196" s="9"/>
    </row>
    <row r="198" spans="1:10">
      <c r="A198" s="5" t="s">
        <v>415</v>
      </c>
      <c r="H198" s="9"/>
      <c r="I198" s="9"/>
      <c r="J198" s="8"/>
    </row>
    <row r="199" spans="1:10">
      <c r="H199" s="9"/>
      <c r="I199" s="9"/>
      <c r="J199" s="9"/>
    </row>
    <row r="200" spans="1:10">
      <c r="A200" s="226" t="s">
        <v>332</v>
      </c>
      <c r="B200" s="226"/>
      <c r="C200" s="226"/>
      <c r="D200" s="226"/>
      <c r="E200" s="226"/>
      <c r="F200" s="226"/>
      <c r="G200" s="226"/>
      <c r="H200" s="226"/>
      <c r="I200" s="226"/>
      <c r="J200" s="226"/>
    </row>
    <row r="201" spans="1:10">
      <c r="A201"/>
      <c r="F201" s="37" t="s">
        <v>37</v>
      </c>
    </row>
    <row r="203" spans="1:10">
      <c r="A203" s="5" t="s">
        <v>341</v>
      </c>
    </row>
    <row r="205" spans="1:10">
      <c r="A205" s="5" t="s">
        <v>45</v>
      </c>
      <c r="C205" s="226"/>
      <c r="D205" s="226"/>
      <c r="E205" s="226"/>
      <c r="F205" t="s">
        <v>38</v>
      </c>
      <c r="G205" s="226"/>
      <c r="H205" s="226"/>
      <c r="I205" s="3" t="s">
        <v>433</v>
      </c>
    </row>
    <row r="208" spans="1:10">
      <c r="H208" s="8"/>
      <c r="I208" s="8"/>
      <c r="J208" s="8"/>
    </row>
    <row r="209" spans="8:10">
      <c r="H209" s="225"/>
      <c r="I209" s="225"/>
      <c r="J209" s="225"/>
    </row>
    <row r="210" spans="8:10">
      <c r="H210" s="8" t="s">
        <v>425</v>
      </c>
      <c r="I210" s="8"/>
      <c r="J210" s="8"/>
    </row>
    <row r="211" spans="8:10">
      <c r="H211" s="225"/>
      <c r="I211" s="225"/>
      <c r="J211" s="225"/>
    </row>
    <row r="212" spans="8:10">
      <c r="H212" s="8"/>
      <c r="I212" s="8"/>
      <c r="J212" s="8"/>
    </row>
    <row r="213" spans="8:10">
      <c r="H213" s="225"/>
      <c r="I213" s="225"/>
      <c r="J213" s="225"/>
    </row>
    <row r="214" spans="8:10">
      <c r="H214" s="8"/>
      <c r="I214" s="8"/>
      <c r="J214" s="8"/>
    </row>
    <row r="215" spans="8:10">
      <c r="H215" s="225"/>
      <c r="I215" s="225"/>
      <c r="J215" s="225"/>
    </row>
    <row r="216" spans="8:10">
      <c r="H216" s="8"/>
      <c r="I216" s="8"/>
      <c r="J216" s="8"/>
    </row>
    <row r="217" spans="8:10">
      <c r="H217" s="225"/>
      <c r="I217" s="225"/>
      <c r="J217" s="225"/>
    </row>
  </sheetData>
  <mergeCells count="8">
    <mergeCell ref="H211:J211"/>
    <mergeCell ref="H213:J213"/>
    <mergeCell ref="H215:J215"/>
    <mergeCell ref="H217:J217"/>
    <mergeCell ref="A200:J200"/>
    <mergeCell ref="C205:E205"/>
    <mergeCell ref="G205:H205"/>
    <mergeCell ref="H209:J209"/>
  </mergeCells>
  <phoneticPr fontId="11" type="noConversion"/>
  <printOptions horizontalCentered="1"/>
  <pageMargins left="0.375" right="0.375" top="0.5" bottom="0.5" header="0" footer="0"/>
  <pageSetup paperSize="5" orientation="portrait" r:id="rId1"/>
  <headerFooter alignWithMargins="0"/>
  <rowBreaks count="2" manualBreakCount="2">
    <brk id="75" max="16383" man="1"/>
    <brk id="147" max="16383" man="1"/>
  </rowBreaks>
</worksheet>
</file>

<file path=xl/worksheets/sheet3.xml><?xml version="1.0" encoding="utf-8"?>
<worksheet xmlns="http://schemas.openxmlformats.org/spreadsheetml/2006/main" xmlns:r="http://schemas.openxmlformats.org/officeDocument/2006/relationships">
  <dimension ref="A1:O92"/>
  <sheetViews>
    <sheetView topLeftCell="A19" workbookViewId="0">
      <selection activeCell="W34" sqref="W34"/>
    </sheetView>
  </sheetViews>
  <sheetFormatPr defaultRowHeight="12.75"/>
  <cols>
    <col min="1" max="1" width="6.7109375" customWidth="1"/>
    <col min="2" max="2" width="1.7109375" customWidth="1"/>
    <col min="3" max="3" width="6.7109375" customWidth="1"/>
    <col min="4" max="4" width="1.7109375" customWidth="1"/>
    <col min="5" max="5" width="6.7109375" customWidth="1"/>
    <col min="6" max="6" width="1.7109375" customWidth="1"/>
    <col min="7" max="7" width="6.7109375" customWidth="1"/>
    <col min="8" max="8" width="1.7109375" customWidth="1"/>
    <col min="9" max="9" width="6.7109375" customWidth="1"/>
    <col min="10" max="10" width="1.7109375" customWidth="1"/>
    <col min="11" max="14" width="14.7109375" customWidth="1"/>
  </cols>
  <sheetData>
    <row r="1" spans="1:14" s="45" customFormat="1" ht="9.75" customHeight="1">
      <c r="A1" s="44" t="s">
        <v>39</v>
      </c>
      <c r="N1" s="46" t="s">
        <v>46</v>
      </c>
    </row>
    <row r="2" spans="1:14" s="45" customFormat="1" ht="9.75" customHeight="1">
      <c r="A2" s="44" t="s">
        <v>47</v>
      </c>
      <c r="N2" s="47"/>
    </row>
    <row r="3" spans="1:14">
      <c r="A3" s="48" t="s">
        <v>345</v>
      </c>
      <c r="C3" s="50">
        <v>2011</v>
      </c>
      <c r="E3" s="50">
        <v>45</v>
      </c>
      <c r="G3" s="50" t="s">
        <v>328</v>
      </c>
      <c r="I3" s="49"/>
      <c r="J3" s="51"/>
    </row>
    <row r="4" spans="1:14">
      <c r="A4" s="52" t="s">
        <v>48</v>
      </c>
      <c r="B4" s="53"/>
      <c r="C4" s="53" t="s">
        <v>49</v>
      </c>
      <c r="D4" s="2"/>
      <c r="E4" s="53" t="s">
        <v>50</v>
      </c>
      <c r="F4" s="53"/>
      <c r="G4" s="53" t="s">
        <v>51</v>
      </c>
      <c r="H4" s="53"/>
      <c r="I4" s="53" t="s">
        <v>52</v>
      </c>
      <c r="J4" s="53"/>
    </row>
    <row r="5" spans="1:14">
      <c r="A5" s="54" t="s">
        <v>416</v>
      </c>
      <c r="M5" s="179" t="s">
        <v>329</v>
      </c>
      <c r="N5" s="46" t="s">
        <v>331</v>
      </c>
    </row>
    <row r="6" spans="1:14" ht="9.9499999999999993" customHeight="1">
      <c r="A6" s="55"/>
    </row>
    <row r="7" spans="1:14" ht="11.25" customHeight="1">
      <c r="A7" s="56" t="s">
        <v>343</v>
      </c>
      <c r="B7" s="22"/>
      <c r="C7" s="22"/>
      <c r="D7" s="22"/>
      <c r="E7" s="22"/>
      <c r="F7" s="57"/>
      <c r="G7" s="22"/>
      <c r="H7" s="22"/>
      <c r="I7" s="22"/>
      <c r="J7" s="22"/>
      <c r="K7" s="22"/>
      <c r="L7" s="22"/>
      <c r="M7" s="22"/>
      <c r="N7" s="22"/>
    </row>
    <row r="8" spans="1:14" ht="11.25" customHeight="1">
      <c r="A8" s="56" t="s">
        <v>53</v>
      </c>
      <c r="B8" s="22"/>
      <c r="C8" s="22"/>
      <c r="D8" s="22"/>
      <c r="E8" s="22"/>
      <c r="F8" s="22"/>
      <c r="G8" s="22"/>
      <c r="H8" s="22"/>
      <c r="I8" s="22"/>
      <c r="J8" s="22"/>
      <c r="K8" s="22"/>
      <c r="L8" s="22"/>
      <c r="M8" s="22"/>
      <c r="N8" s="22"/>
    </row>
    <row r="9" spans="1:14" ht="11.25" customHeight="1">
      <c r="A9" s="58" t="s">
        <v>428</v>
      </c>
      <c r="B9" s="22"/>
      <c r="C9" s="22"/>
      <c r="D9" s="22"/>
      <c r="E9" s="22"/>
      <c r="F9" s="22"/>
      <c r="G9" s="22"/>
      <c r="H9" s="22"/>
      <c r="I9" s="22"/>
      <c r="J9" s="22"/>
      <c r="K9" s="22"/>
      <c r="L9" s="22"/>
      <c r="M9" s="22"/>
      <c r="N9" s="22"/>
    </row>
    <row r="10" spans="1:14" ht="9.9499999999999993" customHeight="1" thickBot="1">
      <c r="A10" s="59"/>
      <c r="B10" s="59"/>
      <c r="C10" s="59"/>
      <c r="D10" s="59"/>
      <c r="E10" s="59"/>
      <c r="F10" s="59"/>
      <c r="G10" s="59"/>
      <c r="H10" s="59"/>
      <c r="I10" s="59"/>
      <c r="J10" s="59"/>
      <c r="K10" s="59"/>
      <c r="L10" s="59"/>
      <c r="M10" s="59"/>
      <c r="N10" s="59"/>
    </row>
    <row r="11" spans="1:14" ht="12.6" customHeight="1" thickTop="1">
      <c r="A11" s="55"/>
      <c r="K11" s="60" t="s">
        <v>54</v>
      </c>
      <c r="L11" s="61"/>
      <c r="M11" s="61"/>
      <c r="N11" s="61"/>
    </row>
    <row r="12" spans="1:14" ht="9.9499999999999993" customHeight="1">
      <c r="A12" s="55"/>
      <c r="K12" s="62" t="s">
        <v>55</v>
      </c>
      <c r="L12" s="62" t="s">
        <v>56</v>
      </c>
      <c r="M12" s="62" t="s">
        <v>57</v>
      </c>
      <c r="N12" s="133" t="s">
        <v>56</v>
      </c>
    </row>
    <row r="13" spans="1:14" ht="9.9499999999999993" customHeight="1">
      <c r="A13" s="55"/>
      <c r="K13" s="180">
        <v>40360</v>
      </c>
      <c r="L13" s="64" t="s">
        <v>58</v>
      </c>
      <c r="M13" s="62" t="s">
        <v>429</v>
      </c>
      <c r="N13" s="182" t="s">
        <v>58</v>
      </c>
    </row>
    <row r="14" spans="1:14" ht="9.9499999999999993" customHeight="1">
      <c r="A14" s="55"/>
      <c r="K14" s="62" t="s">
        <v>59</v>
      </c>
      <c r="L14" s="64" t="s">
        <v>60</v>
      </c>
      <c r="M14" s="62" t="s">
        <v>59</v>
      </c>
      <c r="N14" s="182" t="s">
        <v>60</v>
      </c>
    </row>
    <row r="15" spans="1:14" ht="9.9499999999999993" customHeight="1">
      <c r="A15" s="55"/>
      <c r="K15" s="181">
        <v>40543</v>
      </c>
      <c r="L15" s="66" t="s">
        <v>61</v>
      </c>
      <c r="M15" s="65" t="s">
        <v>430</v>
      </c>
      <c r="N15" s="183" t="s">
        <v>61</v>
      </c>
    </row>
    <row r="16" spans="1:14" ht="12.95" customHeight="1">
      <c r="A16" s="67" t="s">
        <v>62</v>
      </c>
      <c r="B16" s="68"/>
      <c r="K16" s="69"/>
      <c r="L16" s="69"/>
      <c r="M16" s="69"/>
      <c r="N16" s="70"/>
    </row>
    <row r="17" spans="1:14" ht="12.75" customHeight="1">
      <c r="A17" s="52" t="s">
        <v>63</v>
      </c>
      <c r="B17" s="2" t="s">
        <v>64</v>
      </c>
      <c r="C17" s="2"/>
      <c r="D17" s="2"/>
      <c r="E17" s="2"/>
      <c r="F17" s="2"/>
      <c r="G17" s="2"/>
      <c r="H17" s="2"/>
      <c r="I17" s="46"/>
      <c r="J17" s="46" t="s">
        <v>65</v>
      </c>
      <c r="K17" s="71">
        <v>5000</v>
      </c>
      <c r="L17" s="71"/>
      <c r="M17" s="71">
        <v>5000</v>
      </c>
      <c r="N17" s="72"/>
    </row>
    <row r="18" spans="1:14" ht="12.75" customHeight="1">
      <c r="A18" s="52" t="s">
        <v>66</v>
      </c>
      <c r="B18" s="2" t="s">
        <v>67</v>
      </c>
      <c r="C18" s="2"/>
      <c r="D18" s="2"/>
      <c r="E18" s="2"/>
      <c r="F18" s="2"/>
      <c r="I18" s="46"/>
      <c r="J18" s="46" t="s">
        <v>65</v>
      </c>
      <c r="K18" s="71">
        <v>70000</v>
      </c>
      <c r="L18" s="71"/>
      <c r="M18" s="71">
        <v>70000</v>
      </c>
      <c r="N18" s="72"/>
    </row>
    <row r="19" spans="1:14" ht="12.75" customHeight="1">
      <c r="A19" s="52" t="s">
        <v>68</v>
      </c>
      <c r="B19" s="2" t="s">
        <v>69</v>
      </c>
      <c r="I19" s="46"/>
      <c r="J19" s="46" t="s">
        <v>65</v>
      </c>
      <c r="K19" s="71"/>
      <c r="L19" s="71"/>
      <c r="M19" s="71"/>
      <c r="N19" s="72"/>
    </row>
    <row r="20" spans="1:14" ht="12.75" customHeight="1">
      <c r="A20" s="52" t="s">
        <v>70</v>
      </c>
      <c r="B20" s="2" t="s">
        <v>71</v>
      </c>
      <c r="I20" s="46"/>
      <c r="J20" s="46" t="s">
        <v>65</v>
      </c>
      <c r="K20" s="71"/>
      <c r="L20" s="71"/>
      <c r="M20" s="73"/>
      <c r="N20" s="72"/>
    </row>
    <row r="21" spans="1:14" ht="12.75" customHeight="1">
      <c r="A21" s="52" t="s">
        <v>73</v>
      </c>
      <c r="B21" s="2" t="s">
        <v>74</v>
      </c>
      <c r="I21" s="46"/>
      <c r="J21" s="46" t="s">
        <v>65</v>
      </c>
      <c r="K21" s="71"/>
      <c r="L21" s="71"/>
      <c r="M21" s="71"/>
      <c r="N21" s="72"/>
    </row>
    <row r="22" spans="1:14" ht="12.75" customHeight="1">
      <c r="A22" s="52" t="s">
        <v>75</v>
      </c>
      <c r="B22" s="2" t="s">
        <v>76</v>
      </c>
      <c r="I22" s="46"/>
      <c r="J22" s="46" t="s">
        <v>65</v>
      </c>
      <c r="K22" s="71">
        <v>15000</v>
      </c>
      <c r="L22" s="71"/>
      <c r="M22" s="71">
        <v>15000</v>
      </c>
      <c r="N22" s="74"/>
    </row>
    <row r="23" spans="1:14" ht="12.75" customHeight="1">
      <c r="A23" s="52" t="s">
        <v>77</v>
      </c>
      <c r="B23" s="2" t="s">
        <v>78</v>
      </c>
      <c r="I23" s="46"/>
      <c r="J23" s="46" t="s">
        <v>65</v>
      </c>
      <c r="K23" s="71"/>
      <c r="L23" s="71"/>
      <c r="M23" s="71"/>
      <c r="N23" s="74"/>
    </row>
    <row r="24" spans="1:14" ht="12.75" customHeight="1">
      <c r="A24" s="52" t="s">
        <v>79</v>
      </c>
      <c r="B24" s="2" t="s">
        <v>80</v>
      </c>
      <c r="I24" s="46"/>
      <c r="J24" s="46" t="s">
        <v>65</v>
      </c>
      <c r="K24" s="71"/>
      <c r="L24" s="71"/>
      <c r="M24" s="71"/>
      <c r="N24" s="74"/>
    </row>
    <row r="25" spans="1:14" ht="9.6" customHeight="1">
      <c r="A25" s="54"/>
      <c r="B25" s="2"/>
      <c r="C25" s="2"/>
      <c r="D25" s="2"/>
      <c r="E25" s="2"/>
      <c r="F25" s="2"/>
      <c r="G25" s="2"/>
      <c r="H25" s="2"/>
      <c r="I25" s="2"/>
      <c r="J25" s="46" t="s">
        <v>65</v>
      </c>
      <c r="K25" s="75"/>
      <c r="L25" s="75"/>
      <c r="M25" s="75"/>
      <c r="N25" s="76"/>
    </row>
    <row r="26" spans="1:14" ht="12.95" customHeight="1">
      <c r="A26" s="67" t="s">
        <v>81</v>
      </c>
      <c r="B26" s="2"/>
      <c r="C26" s="2"/>
      <c r="D26" s="2"/>
      <c r="E26" s="2"/>
      <c r="F26" s="2"/>
      <c r="G26" s="2"/>
      <c r="H26" s="2"/>
      <c r="I26" s="2"/>
      <c r="J26" s="46" t="s">
        <v>65</v>
      </c>
      <c r="K26" s="75"/>
      <c r="L26" s="75"/>
      <c r="M26" s="75"/>
      <c r="N26" s="76"/>
    </row>
    <row r="27" spans="1:14" ht="12.75" customHeight="1">
      <c r="A27" s="52" t="s">
        <v>82</v>
      </c>
      <c r="B27" s="2" t="s">
        <v>83</v>
      </c>
      <c r="D27" s="2"/>
      <c r="J27" s="46" t="s">
        <v>65</v>
      </c>
      <c r="K27" s="71"/>
      <c r="L27" s="71"/>
      <c r="M27" s="71"/>
      <c r="N27" s="72"/>
    </row>
    <row r="28" spans="1:14" ht="12.75" customHeight="1">
      <c r="A28" s="77" t="s">
        <v>84</v>
      </c>
      <c r="B28" s="51" t="s">
        <v>85</v>
      </c>
      <c r="C28" s="51"/>
      <c r="D28" s="51"/>
      <c r="E28" s="51"/>
      <c r="F28" s="51"/>
      <c r="G28" s="16"/>
      <c r="H28" s="51"/>
      <c r="I28" s="16"/>
      <c r="J28" s="46" t="s">
        <v>65</v>
      </c>
      <c r="K28" s="71"/>
      <c r="L28" s="71"/>
      <c r="M28" s="71"/>
      <c r="N28" s="72"/>
    </row>
    <row r="29" spans="1:14" ht="12.75" customHeight="1">
      <c r="A29" s="78"/>
      <c r="B29" s="2"/>
      <c r="C29" s="49"/>
      <c r="D29" s="49"/>
      <c r="E29" s="49"/>
      <c r="F29" s="49"/>
      <c r="G29" t="s">
        <v>86</v>
      </c>
      <c r="H29" s="51"/>
      <c r="J29" s="46" t="s">
        <v>65</v>
      </c>
      <c r="K29" s="71"/>
      <c r="L29" s="71"/>
      <c r="M29" s="71"/>
      <c r="N29" s="72"/>
    </row>
    <row r="30" spans="1:14" ht="12.75" customHeight="1">
      <c r="A30" s="78"/>
      <c r="B30" s="2"/>
      <c r="C30" s="49"/>
      <c r="D30" s="49"/>
      <c r="E30" s="49"/>
      <c r="F30" s="49"/>
      <c r="G30" t="s">
        <v>86</v>
      </c>
      <c r="H30" s="51"/>
      <c r="J30" s="46" t="s">
        <v>65</v>
      </c>
      <c r="K30" s="71"/>
      <c r="L30" s="71"/>
      <c r="M30" s="71"/>
      <c r="N30" s="72"/>
    </row>
    <row r="31" spans="1:14" ht="12.75" customHeight="1">
      <c r="A31" s="52" t="s">
        <v>87</v>
      </c>
      <c r="B31" s="2" t="s">
        <v>88</v>
      </c>
      <c r="C31" s="2"/>
      <c r="D31" s="2"/>
      <c r="J31" s="46" t="s">
        <v>65</v>
      </c>
      <c r="K31" s="71"/>
      <c r="L31" s="71"/>
      <c r="M31" s="71"/>
      <c r="N31" s="72"/>
    </row>
    <row r="32" spans="1:14" ht="12.75" customHeight="1">
      <c r="A32" s="78"/>
      <c r="B32" s="2"/>
      <c r="C32" s="49"/>
      <c r="D32" s="49"/>
      <c r="E32" s="49"/>
      <c r="F32" s="49"/>
      <c r="G32" t="s">
        <v>86</v>
      </c>
      <c r="H32" s="51"/>
      <c r="J32" s="46" t="s">
        <v>65</v>
      </c>
      <c r="K32" s="71"/>
      <c r="L32" s="71"/>
      <c r="M32" s="71"/>
      <c r="N32" s="72"/>
    </row>
    <row r="33" spans="1:15" ht="12.75" customHeight="1">
      <c r="A33" s="78"/>
      <c r="B33" s="2"/>
      <c r="C33" s="49"/>
      <c r="D33" s="49"/>
      <c r="E33" s="49"/>
      <c r="F33" s="49"/>
      <c r="G33" t="s">
        <v>86</v>
      </c>
      <c r="H33" s="51"/>
      <c r="J33" s="46" t="s">
        <v>65</v>
      </c>
      <c r="K33" s="71"/>
      <c r="L33" s="71"/>
      <c r="M33" s="71"/>
      <c r="N33" s="72"/>
    </row>
    <row r="34" spans="1:15" ht="12.75" customHeight="1">
      <c r="A34" s="78"/>
      <c r="B34" s="2"/>
      <c r="C34" s="49"/>
      <c r="D34" s="49"/>
      <c r="E34" s="49"/>
      <c r="F34" s="49"/>
      <c r="G34" t="s">
        <v>86</v>
      </c>
      <c r="H34" s="51"/>
      <c r="J34" s="46" t="s">
        <v>65</v>
      </c>
      <c r="K34" s="71"/>
      <c r="L34" s="71"/>
      <c r="M34" s="71"/>
      <c r="N34" s="72"/>
    </row>
    <row r="35" spans="1:15" ht="12.75" customHeight="1">
      <c r="A35" s="52" t="s">
        <v>89</v>
      </c>
      <c r="B35" s="2" t="s">
        <v>90</v>
      </c>
      <c r="C35" s="2"/>
      <c r="D35" s="2"/>
      <c r="E35" s="2"/>
      <c r="F35" s="2"/>
      <c r="J35" s="46" t="s">
        <v>65</v>
      </c>
      <c r="K35" s="71"/>
      <c r="L35" s="71"/>
      <c r="M35" s="71"/>
      <c r="N35" s="72"/>
    </row>
    <row r="36" spans="1:15" ht="9.6" customHeight="1">
      <c r="A36" s="54"/>
      <c r="B36" s="2"/>
      <c r="C36" s="2"/>
      <c r="D36" s="2"/>
      <c r="E36" s="2"/>
      <c r="F36" s="2"/>
      <c r="G36" s="2"/>
      <c r="H36" s="2"/>
      <c r="J36" s="46" t="s">
        <v>65</v>
      </c>
      <c r="K36" s="75"/>
      <c r="L36" s="75"/>
      <c r="M36" s="75"/>
      <c r="N36" s="76"/>
    </row>
    <row r="37" spans="1:15" ht="12.95" customHeight="1">
      <c r="A37" s="67" t="s">
        <v>91</v>
      </c>
      <c r="B37" s="2"/>
      <c r="C37" s="2"/>
      <c r="D37" s="2"/>
      <c r="E37" s="2"/>
      <c r="F37" s="2"/>
      <c r="G37" s="2"/>
      <c r="H37" s="2"/>
      <c r="J37" s="46" t="s">
        <v>65</v>
      </c>
      <c r="K37" s="75"/>
      <c r="L37" s="75"/>
      <c r="M37" s="75"/>
      <c r="N37" s="76"/>
    </row>
    <row r="38" spans="1:15" ht="12.75" customHeight="1">
      <c r="A38" s="52" t="s">
        <v>92</v>
      </c>
      <c r="B38" s="2" t="s">
        <v>93</v>
      </c>
      <c r="C38" s="2"/>
      <c r="D38" s="2"/>
      <c r="E38" s="2"/>
      <c r="F38" s="2"/>
      <c r="G38" s="2"/>
      <c r="H38" s="2"/>
      <c r="J38" s="46" t="s">
        <v>65</v>
      </c>
      <c r="K38" s="71">
        <v>1887000</v>
      </c>
      <c r="L38" s="71"/>
      <c r="M38" s="71">
        <v>2894000</v>
      </c>
      <c r="N38" s="72"/>
    </row>
    <row r="39" spans="1:15" ht="12.75" customHeight="1">
      <c r="A39" s="52" t="s">
        <v>94</v>
      </c>
      <c r="B39" s="2" t="s">
        <v>95</v>
      </c>
      <c r="C39" s="2"/>
      <c r="D39" s="2"/>
      <c r="E39" s="2"/>
      <c r="F39" s="2"/>
      <c r="G39" s="2"/>
      <c r="H39" s="2"/>
      <c r="J39" s="46" t="s">
        <v>65</v>
      </c>
      <c r="K39" s="79"/>
      <c r="L39" s="79"/>
      <c r="M39" s="79"/>
      <c r="N39" s="79"/>
      <c r="O39" s="2"/>
    </row>
    <row r="40" spans="1:15" ht="12.75" customHeight="1">
      <c r="A40" s="52" t="s">
        <v>96</v>
      </c>
      <c r="B40" s="2" t="s">
        <v>97</v>
      </c>
      <c r="C40" s="2"/>
      <c r="D40" s="2"/>
      <c r="E40" s="2"/>
      <c r="F40" s="2"/>
      <c r="G40" s="2"/>
      <c r="H40" s="2"/>
      <c r="J40" s="46" t="s">
        <v>65</v>
      </c>
      <c r="K40" s="71"/>
      <c r="L40" s="71"/>
      <c r="M40" s="71"/>
      <c r="N40" s="72"/>
    </row>
    <row r="41" spans="1:15" ht="12.75" customHeight="1">
      <c r="A41" s="52" t="s">
        <v>98</v>
      </c>
      <c r="B41" s="2" t="s">
        <v>99</v>
      </c>
      <c r="C41" s="2"/>
      <c r="D41" s="2"/>
      <c r="E41" s="2"/>
      <c r="J41" s="46" t="s">
        <v>65</v>
      </c>
      <c r="K41" s="71"/>
      <c r="L41" s="71"/>
      <c r="M41" s="71"/>
      <c r="N41" s="72"/>
    </row>
    <row r="42" spans="1:15" ht="12.75" customHeight="1">
      <c r="A42" s="52" t="s">
        <v>100</v>
      </c>
      <c r="B42" s="2" t="s">
        <v>101</v>
      </c>
      <c r="C42" s="2"/>
      <c r="D42" s="2"/>
      <c r="E42" s="2"/>
      <c r="F42" s="2"/>
      <c r="J42" s="46" t="s">
        <v>65</v>
      </c>
      <c r="K42" s="71"/>
      <c r="L42" s="71"/>
      <c r="M42" s="71"/>
      <c r="N42" s="72"/>
    </row>
    <row r="43" spans="1:15" ht="12.75" customHeight="1">
      <c r="A43" s="52" t="s">
        <v>102</v>
      </c>
      <c r="B43" s="2" t="s">
        <v>103</v>
      </c>
      <c r="C43" s="2"/>
      <c r="D43" s="2"/>
      <c r="E43" s="2"/>
      <c r="F43" s="2"/>
      <c r="G43" s="2"/>
      <c r="H43" s="2"/>
      <c r="J43" s="46" t="s">
        <v>65</v>
      </c>
      <c r="K43" s="71"/>
      <c r="L43" s="71"/>
      <c r="M43" s="71"/>
      <c r="N43" s="72"/>
    </row>
    <row r="44" spans="1:15" ht="12.75" customHeight="1">
      <c r="A44" s="52" t="s">
        <v>104</v>
      </c>
      <c r="B44" s="2" t="s">
        <v>105</v>
      </c>
      <c r="C44" s="2"/>
      <c r="D44" s="2"/>
      <c r="E44" s="2"/>
      <c r="F44" s="2"/>
      <c r="G44" s="2"/>
      <c r="H44" s="2"/>
      <c r="J44" s="46" t="s">
        <v>65</v>
      </c>
      <c r="K44" s="71"/>
      <c r="L44" s="71"/>
      <c r="M44" s="71"/>
      <c r="N44" s="72"/>
    </row>
    <row r="45" spans="1:15" ht="12.75" customHeight="1">
      <c r="A45" s="52" t="s">
        <v>106</v>
      </c>
      <c r="B45" s="2" t="s">
        <v>107</v>
      </c>
      <c r="C45" s="2"/>
      <c r="D45" s="2"/>
      <c r="E45" s="2"/>
      <c r="J45" s="46" t="s">
        <v>65</v>
      </c>
      <c r="K45" s="71"/>
      <c r="L45" s="71"/>
      <c r="M45" s="71"/>
      <c r="N45" s="72"/>
    </row>
    <row r="46" spans="1:15" ht="12.75" customHeight="1">
      <c r="A46" s="52" t="s">
        <v>108</v>
      </c>
      <c r="B46" s="2" t="s">
        <v>109</v>
      </c>
      <c r="C46" s="2"/>
      <c r="D46" s="2"/>
      <c r="E46" s="2"/>
      <c r="F46" s="2"/>
      <c r="J46" s="46" t="s">
        <v>65</v>
      </c>
      <c r="K46" s="71"/>
      <c r="L46" s="71"/>
      <c r="M46" s="71"/>
      <c r="N46" s="72"/>
    </row>
    <row r="47" spans="1:15" ht="12.75" customHeight="1">
      <c r="A47" s="52" t="s">
        <v>110</v>
      </c>
      <c r="B47" s="2" t="s">
        <v>111</v>
      </c>
      <c r="C47" s="2"/>
      <c r="D47" s="2"/>
      <c r="E47" s="2"/>
      <c r="F47" s="2"/>
      <c r="J47" s="46" t="s">
        <v>65</v>
      </c>
      <c r="K47" s="71"/>
      <c r="L47" s="71"/>
      <c r="M47" s="71"/>
      <c r="N47" s="72"/>
    </row>
    <row r="48" spans="1:15" ht="12.75" customHeight="1">
      <c r="A48" s="52" t="s">
        <v>112</v>
      </c>
      <c r="B48" s="2" t="s">
        <v>348</v>
      </c>
      <c r="C48" s="2"/>
      <c r="D48" s="2"/>
      <c r="E48" s="2"/>
      <c r="F48" s="2"/>
      <c r="J48" s="46" t="s">
        <v>65</v>
      </c>
      <c r="K48" s="71"/>
      <c r="L48" s="71"/>
      <c r="M48" s="71">
        <v>968000</v>
      </c>
      <c r="N48" s="72"/>
    </row>
    <row r="49" spans="1:14" ht="9.9499999999999993" customHeight="1">
      <c r="A49" s="52"/>
      <c r="B49" s="2"/>
      <c r="C49" s="2"/>
      <c r="D49" s="2"/>
      <c r="E49" s="2"/>
      <c r="F49" s="2"/>
      <c r="G49" s="2"/>
      <c r="H49" s="2"/>
      <c r="J49" s="46" t="s">
        <v>65</v>
      </c>
      <c r="K49" s="75"/>
      <c r="L49" s="75"/>
      <c r="M49" s="75"/>
      <c r="N49" s="76"/>
    </row>
    <row r="50" spans="1:14" ht="12.95" customHeight="1">
      <c r="A50" s="67" t="s">
        <v>114</v>
      </c>
      <c r="B50" s="2"/>
      <c r="C50" s="2"/>
      <c r="D50" s="2"/>
      <c r="E50" s="2"/>
      <c r="F50" s="2"/>
      <c r="G50" s="2"/>
      <c r="H50" s="2"/>
      <c r="J50" s="46" t="s">
        <v>65</v>
      </c>
      <c r="K50" s="75"/>
      <c r="L50" s="75"/>
      <c r="M50" s="75"/>
      <c r="N50" s="76"/>
    </row>
    <row r="51" spans="1:14" ht="12.75" customHeight="1">
      <c r="A51" s="52" t="s">
        <v>115</v>
      </c>
      <c r="B51" s="2" t="s">
        <v>349</v>
      </c>
      <c r="C51" s="2"/>
      <c r="D51" s="2"/>
      <c r="E51" s="2"/>
      <c r="J51" s="46" t="s">
        <v>65</v>
      </c>
      <c r="K51" s="71">
        <v>400000</v>
      </c>
      <c r="L51" s="71"/>
      <c r="M51" s="71">
        <v>800000</v>
      </c>
      <c r="N51" s="72"/>
    </row>
    <row r="52" spans="1:14" ht="12.75" customHeight="1">
      <c r="A52" s="52" t="s">
        <v>117</v>
      </c>
      <c r="B52" s="2" t="s">
        <v>118</v>
      </c>
      <c r="C52" s="2"/>
      <c r="D52" s="2"/>
      <c r="E52" s="2"/>
      <c r="J52" s="46" t="s">
        <v>65</v>
      </c>
      <c r="K52" s="71"/>
      <c r="L52" s="71"/>
      <c r="M52" s="71"/>
      <c r="N52" s="72"/>
    </row>
    <row r="53" spans="1:14" ht="9.9499999999999993" customHeight="1">
      <c r="A53" s="80"/>
      <c r="B53" s="2"/>
      <c r="C53" s="2"/>
      <c r="D53" s="2"/>
      <c r="E53" s="2"/>
      <c r="F53" s="2"/>
      <c r="G53" s="2"/>
      <c r="H53" s="2"/>
      <c r="J53" s="46" t="s">
        <v>65</v>
      </c>
      <c r="K53" s="75"/>
      <c r="L53" s="75"/>
      <c r="M53" s="75"/>
      <c r="N53" s="76"/>
    </row>
    <row r="54" spans="1:14" ht="12.95" customHeight="1">
      <c r="A54" s="67" t="s">
        <v>119</v>
      </c>
      <c r="B54" s="2"/>
      <c r="C54" s="2"/>
      <c r="D54" s="2"/>
      <c r="E54" s="2"/>
      <c r="F54" s="2"/>
      <c r="G54" s="2"/>
      <c r="H54" s="2"/>
      <c r="J54" s="46" t="s">
        <v>65</v>
      </c>
      <c r="K54" s="75"/>
      <c r="L54" s="75"/>
      <c r="M54" s="75"/>
      <c r="N54" s="76"/>
    </row>
    <row r="55" spans="1:14" ht="12.75" customHeight="1">
      <c r="A55" s="52" t="s">
        <v>120</v>
      </c>
      <c r="B55" s="2" t="s">
        <v>121</v>
      </c>
      <c r="C55" s="2"/>
      <c r="D55" s="2"/>
      <c r="E55" s="2"/>
      <c r="J55" s="46" t="s">
        <v>65</v>
      </c>
      <c r="K55" s="71"/>
      <c r="L55" s="71"/>
      <c r="M55" s="71"/>
      <c r="N55" s="72"/>
    </row>
    <row r="56" spans="1:14" ht="12.75" customHeight="1">
      <c r="A56" s="52" t="s">
        <v>122</v>
      </c>
      <c r="B56" s="2" t="s">
        <v>123</v>
      </c>
      <c r="C56" s="2"/>
      <c r="D56" s="2"/>
      <c r="E56" s="2"/>
      <c r="J56" s="46" t="s">
        <v>65</v>
      </c>
      <c r="K56" s="71"/>
      <c r="L56" s="71"/>
      <c r="M56" s="71"/>
      <c r="N56" s="72"/>
    </row>
    <row r="57" spans="1:14" ht="9.9499999999999993" customHeight="1">
      <c r="A57" s="52"/>
      <c r="B57" s="2"/>
      <c r="C57" s="2"/>
      <c r="D57" s="2"/>
      <c r="E57" s="2"/>
      <c r="F57" s="2"/>
      <c r="G57" s="2"/>
      <c r="H57" s="2"/>
      <c r="J57" s="46" t="s">
        <v>65</v>
      </c>
      <c r="K57" s="75"/>
      <c r="L57" s="75"/>
      <c r="M57" s="75"/>
      <c r="N57" s="76"/>
    </row>
    <row r="58" spans="1:14" ht="12.95" customHeight="1">
      <c r="A58" s="67" t="s">
        <v>124</v>
      </c>
      <c r="B58" s="2"/>
      <c r="C58" s="2"/>
      <c r="D58" s="2"/>
      <c r="E58" s="2"/>
      <c r="F58" s="2"/>
      <c r="G58" s="2"/>
      <c r="H58" s="2"/>
      <c r="J58" s="46" t="s">
        <v>65</v>
      </c>
      <c r="K58" s="75"/>
      <c r="L58" s="75"/>
      <c r="M58" s="75"/>
      <c r="N58" s="76"/>
    </row>
    <row r="59" spans="1:14" ht="12.75" customHeight="1">
      <c r="A59" s="52" t="s">
        <v>125</v>
      </c>
      <c r="B59" s="2" t="s">
        <v>126</v>
      </c>
      <c r="C59" s="2"/>
      <c r="D59" s="2"/>
      <c r="E59" s="2"/>
      <c r="J59" s="46" t="s">
        <v>65</v>
      </c>
      <c r="K59" s="71"/>
      <c r="L59" s="71"/>
      <c r="M59" s="71"/>
      <c r="N59" s="72"/>
    </row>
    <row r="60" spans="1:14" ht="12.75" customHeight="1">
      <c r="A60" s="52" t="s">
        <v>127</v>
      </c>
      <c r="B60" s="2" t="s">
        <v>350</v>
      </c>
      <c r="C60" s="2"/>
      <c r="D60" s="2"/>
      <c r="E60" s="2"/>
      <c r="J60" s="46" t="s">
        <v>65</v>
      </c>
      <c r="K60" s="71">
        <v>10000</v>
      </c>
      <c r="L60" s="71"/>
      <c r="M60" s="71">
        <v>20000</v>
      </c>
      <c r="N60" s="72"/>
    </row>
    <row r="61" spans="1:14" ht="12.75" customHeight="1">
      <c r="A61" s="52" t="s">
        <v>129</v>
      </c>
      <c r="B61" s="2" t="s">
        <v>130</v>
      </c>
      <c r="C61" s="2"/>
      <c r="D61" s="2"/>
      <c r="E61" s="2"/>
      <c r="J61" s="46" t="s">
        <v>65</v>
      </c>
      <c r="K61" s="81">
        <v>35000</v>
      </c>
      <c r="L61" s="81"/>
      <c r="M61" s="81">
        <v>70000</v>
      </c>
      <c r="N61" s="74"/>
    </row>
    <row r="62" spans="1:14" ht="9.9499999999999993" customHeight="1">
      <c r="A62" s="52"/>
      <c r="B62" s="2"/>
      <c r="C62" s="2"/>
      <c r="D62" s="2"/>
      <c r="E62" s="2"/>
      <c r="F62" s="2"/>
      <c r="G62" s="2"/>
      <c r="H62" s="2"/>
      <c r="J62" s="46" t="s">
        <v>65</v>
      </c>
      <c r="K62" s="75"/>
      <c r="L62" s="75"/>
      <c r="M62" s="75"/>
      <c r="N62" s="76"/>
    </row>
    <row r="63" spans="1:14" ht="12.95" customHeight="1">
      <c r="A63" s="67" t="s">
        <v>131</v>
      </c>
      <c r="B63" s="2"/>
      <c r="C63" s="2"/>
      <c r="D63" s="2"/>
      <c r="E63" s="2"/>
      <c r="F63" s="2"/>
      <c r="G63" s="2"/>
      <c r="H63" s="2"/>
      <c r="J63" s="46" t="s">
        <v>65</v>
      </c>
      <c r="K63" s="75"/>
      <c r="L63" s="75"/>
      <c r="M63" s="75"/>
      <c r="N63" s="76"/>
    </row>
    <row r="64" spans="1:14" ht="12.75" customHeight="1">
      <c r="A64" s="54" t="s">
        <v>132</v>
      </c>
      <c r="B64" s="2" t="s">
        <v>133</v>
      </c>
      <c r="C64" s="2"/>
      <c r="D64" s="2"/>
      <c r="E64" s="2"/>
      <c r="J64" s="46" t="s">
        <v>65</v>
      </c>
      <c r="K64" s="71"/>
      <c r="L64" s="71"/>
      <c r="M64" s="71"/>
      <c r="N64" s="72"/>
    </row>
    <row r="65" spans="1:14" ht="12.75" customHeight="1">
      <c r="A65" s="54" t="s">
        <v>134</v>
      </c>
      <c r="B65" s="2" t="s">
        <v>135</v>
      </c>
      <c r="C65" s="2"/>
      <c r="D65" s="2"/>
      <c r="E65" s="2"/>
      <c r="J65" s="46" t="s">
        <v>65</v>
      </c>
      <c r="K65" s="71"/>
      <c r="L65" s="71"/>
      <c r="M65" s="71"/>
      <c r="N65" s="72"/>
    </row>
    <row r="66" spans="1:14" ht="12.75" customHeight="1">
      <c r="A66" s="54" t="s">
        <v>136</v>
      </c>
      <c r="B66" s="2" t="s">
        <v>137</v>
      </c>
      <c r="C66" s="2"/>
      <c r="D66" s="2"/>
      <c r="E66" s="2"/>
      <c r="F66" s="2"/>
      <c r="J66" s="46" t="s">
        <v>65</v>
      </c>
      <c r="K66" s="71"/>
      <c r="L66" s="71"/>
      <c r="M66" s="71"/>
      <c r="N66" s="72"/>
    </row>
    <row r="67" spans="1:14" ht="12.75" customHeight="1">
      <c r="A67" s="78"/>
      <c r="B67" s="2"/>
      <c r="C67" s="49" t="s">
        <v>353</v>
      </c>
      <c r="D67" s="49"/>
      <c r="E67" s="49"/>
      <c r="F67" s="49"/>
      <c r="G67" s="7"/>
      <c r="H67" s="16" t="s">
        <v>138</v>
      </c>
      <c r="J67" s="46" t="s">
        <v>65</v>
      </c>
      <c r="K67" s="71">
        <v>269000</v>
      </c>
      <c r="L67" s="71"/>
      <c r="M67" s="71">
        <v>1076000</v>
      </c>
      <c r="N67" s="72"/>
    </row>
    <row r="68" spans="1:14" ht="12.75" customHeight="1">
      <c r="A68" s="78"/>
      <c r="B68" s="2"/>
      <c r="C68" s="49"/>
      <c r="D68" s="49"/>
      <c r="E68" s="49"/>
      <c r="F68" s="49"/>
      <c r="G68" s="7"/>
      <c r="H68" s="16" t="s">
        <v>138</v>
      </c>
      <c r="J68" s="46" t="s">
        <v>65</v>
      </c>
      <c r="K68" s="71"/>
      <c r="L68" s="71"/>
      <c r="M68" s="71"/>
      <c r="N68" s="72"/>
    </row>
    <row r="69" spans="1:14" ht="12.75" customHeight="1">
      <c r="A69" s="78"/>
      <c r="B69" s="2"/>
      <c r="C69" s="49"/>
      <c r="D69" s="49"/>
      <c r="E69" s="49"/>
      <c r="F69" s="49"/>
      <c r="G69" s="7"/>
      <c r="H69" s="16" t="s">
        <v>138</v>
      </c>
      <c r="J69" s="46" t="s">
        <v>65</v>
      </c>
      <c r="K69" s="71"/>
      <c r="L69" s="71"/>
      <c r="M69" s="71"/>
      <c r="N69" s="72"/>
    </row>
    <row r="70" spans="1:14" ht="12.75" customHeight="1">
      <c r="A70" s="78"/>
      <c r="B70" s="2"/>
      <c r="C70" s="49"/>
      <c r="D70" s="49"/>
      <c r="E70" s="49"/>
      <c r="F70" s="49"/>
      <c r="G70" s="7"/>
      <c r="H70" s="16" t="s">
        <v>138</v>
      </c>
      <c r="J70" s="46" t="s">
        <v>65</v>
      </c>
      <c r="K70" s="71"/>
      <c r="L70" s="71"/>
      <c r="M70" s="71"/>
      <c r="N70" s="72"/>
    </row>
    <row r="71" spans="1:14" ht="12.75" customHeight="1">
      <c r="A71" s="78"/>
      <c r="B71" s="2"/>
      <c r="C71" s="49"/>
      <c r="D71" s="49"/>
      <c r="E71" s="49"/>
      <c r="F71" s="49"/>
      <c r="G71" s="7"/>
      <c r="H71" s="16" t="s">
        <v>138</v>
      </c>
      <c r="J71" s="46" t="s">
        <v>65</v>
      </c>
      <c r="K71" s="71"/>
      <c r="L71" s="71"/>
      <c r="M71" s="71"/>
      <c r="N71" s="72"/>
    </row>
    <row r="72" spans="1:14" ht="12.95" customHeight="1">
      <c r="A72" s="80"/>
      <c r="B72" s="2"/>
      <c r="C72" s="51"/>
      <c r="D72" s="51"/>
      <c r="E72" s="51"/>
      <c r="F72" s="51"/>
      <c r="G72" s="51"/>
      <c r="H72" s="51"/>
      <c r="J72" s="46" t="s">
        <v>65</v>
      </c>
      <c r="K72" s="75"/>
      <c r="L72" s="75"/>
      <c r="M72" s="75"/>
      <c r="N72" s="76"/>
    </row>
    <row r="73" spans="1:14" ht="13.5" thickBot="1">
      <c r="A73" s="55" t="s">
        <v>139</v>
      </c>
      <c r="B73" t="s">
        <v>140</v>
      </c>
      <c r="J73" s="46" t="s">
        <v>65</v>
      </c>
      <c r="K73" s="82">
        <f>SUM(K17:K71)</f>
        <v>2691000</v>
      </c>
      <c r="L73" s="82"/>
      <c r="M73" s="82">
        <f>SUM(M17:M71)</f>
        <v>5918000</v>
      </c>
      <c r="N73" s="83"/>
    </row>
    <row r="74" spans="1:14" ht="14.25" thickTop="1" thickBot="1">
      <c r="A74" s="84"/>
      <c r="B74" s="11"/>
      <c r="C74" s="11"/>
      <c r="D74" s="11"/>
      <c r="E74" s="11"/>
      <c r="F74" s="11"/>
      <c r="G74" s="11"/>
      <c r="H74" s="11"/>
      <c r="I74" s="11"/>
      <c r="J74" s="11"/>
      <c r="K74" s="85" t="s">
        <v>141</v>
      </c>
      <c r="L74" s="86"/>
      <c r="M74" s="87" t="s">
        <v>142</v>
      </c>
      <c r="N74" s="88"/>
    </row>
    <row r="75" spans="1:14" ht="13.5" thickTop="1">
      <c r="A75" s="55" t="s">
        <v>143</v>
      </c>
      <c r="C75" t="s">
        <v>144</v>
      </c>
    </row>
    <row r="76" spans="1:14">
      <c r="A76" s="55"/>
      <c r="C76" t="s">
        <v>145</v>
      </c>
    </row>
    <row r="77" spans="1:14">
      <c r="A77" s="55"/>
      <c r="C77" t="s">
        <v>146</v>
      </c>
    </row>
    <row r="78" spans="1:14">
      <c r="A78" s="55"/>
      <c r="C78" t="s">
        <v>147</v>
      </c>
    </row>
    <row r="79" spans="1:14">
      <c r="A79" s="55"/>
    </row>
    <row r="80" spans="1:14">
      <c r="A80" s="55"/>
    </row>
    <row r="81" spans="1:1">
      <c r="A81" s="55"/>
    </row>
    <row r="82" spans="1:1">
      <c r="A82" s="55"/>
    </row>
    <row r="83" spans="1:1">
      <c r="A83" s="55"/>
    </row>
    <row r="84" spans="1:1">
      <c r="A84" s="55"/>
    </row>
    <row r="85" spans="1:1">
      <c r="A85" s="55"/>
    </row>
    <row r="86" spans="1:1">
      <c r="A86" s="55"/>
    </row>
    <row r="87" spans="1:1">
      <c r="A87" s="55"/>
    </row>
    <row r="88" spans="1:1">
      <c r="A88" s="55"/>
    </row>
    <row r="89" spans="1:1">
      <c r="A89" s="55"/>
    </row>
    <row r="90" spans="1:1">
      <c r="A90" s="55"/>
    </row>
    <row r="91" spans="1:1">
      <c r="A91" s="55"/>
    </row>
    <row r="92" spans="1:1">
      <c r="A92" s="55"/>
    </row>
  </sheetData>
  <phoneticPr fontId="0" type="noConversion"/>
  <printOptions horizontalCentered="1"/>
  <pageMargins left="0.25" right="0.25" top="0.25" bottom="0.25" header="0.23" footer="0"/>
  <pageSetup paperSize="5" orientation="portrait" horizontalDpi="300" r:id="rId1"/>
  <headerFooter alignWithMargins="0"/>
  <rowBreaks count="1" manualBreakCount="1">
    <brk id="78" max="16383" man="1"/>
  </rowBreaks>
  <colBreaks count="1" manualBreakCount="1">
    <brk id="14"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O92"/>
  <sheetViews>
    <sheetView topLeftCell="A57" workbookViewId="0">
      <selection activeCell="P20" sqref="P20"/>
    </sheetView>
  </sheetViews>
  <sheetFormatPr defaultRowHeight="12.75"/>
  <cols>
    <col min="1" max="1" width="6.7109375" customWidth="1"/>
    <col min="2" max="2" width="1.7109375" customWidth="1"/>
    <col min="3" max="3" width="6.7109375" customWidth="1"/>
    <col min="4" max="4" width="1.7109375" customWidth="1"/>
    <col min="5" max="5" width="6.7109375" customWidth="1"/>
    <col min="6" max="6" width="1.7109375" customWidth="1"/>
    <col min="7" max="7" width="6.7109375" customWidth="1"/>
    <col min="8" max="8" width="1.7109375" customWidth="1"/>
    <col min="9" max="9" width="6.7109375" customWidth="1"/>
    <col min="10" max="10" width="1.7109375" customWidth="1"/>
    <col min="11" max="14" width="14.7109375" customWidth="1"/>
  </cols>
  <sheetData>
    <row r="1" spans="1:14" s="45" customFormat="1" ht="9.75" customHeight="1">
      <c r="A1" s="44" t="s">
        <v>39</v>
      </c>
      <c r="N1" s="46" t="s">
        <v>46</v>
      </c>
    </row>
    <row r="2" spans="1:14" s="45" customFormat="1" ht="9.75" customHeight="1">
      <c r="A2" s="44" t="s">
        <v>47</v>
      </c>
      <c r="N2" s="47"/>
    </row>
    <row r="3" spans="1:14">
      <c r="A3" s="48" t="s">
        <v>346</v>
      </c>
      <c r="C3" s="50">
        <v>2011</v>
      </c>
      <c r="E3" s="50">
        <v>45</v>
      </c>
      <c r="G3" s="50" t="s">
        <v>328</v>
      </c>
      <c r="I3" s="49"/>
      <c r="J3" s="51"/>
    </row>
    <row r="4" spans="1:14">
      <c r="A4" s="52" t="s">
        <v>48</v>
      </c>
      <c r="B4" s="53"/>
      <c r="C4" s="53" t="s">
        <v>49</v>
      </c>
      <c r="D4" s="2"/>
      <c r="E4" s="53" t="s">
        <v>50</v>
      </c>
      <c r="F4" s="53"/>
      <c r="G4" s="53" t="s">
        <v>51</v>
      </c>
      <c r="H4" s="53"/>
      <c r="I4" s="53" t="s">
        <v>52</v>
      </c>
      <c r="J4" s="53"/>
    </row>
    <row r="5" spans="1:14">
      <c r="A5" s="54" t="s">
        <v>416</v>
      </c>
      <c r="M5" s="179" t="s">
        <v>329</v>
      </c>
      <c r="N5" s="46" t="s">
        <v>331</v>
      </c>
    </row>
    <row r="6" spans="1:14" ht="9.9499999999999993" customHeight="1">
      <c r="A6" s="55"/>
    </row>
    <row r="7" spans="1:14" ht="11.25" customHeight="1">
      <c r="A7" s="56" t="s">
        <v>330</v>
      </c>
      <c r="B7" s="22"/>
      <c r="C7" s="22"/>
      <c r="D7" s="22"/>
      <c r="E7" s="22"/>
      <c r="F7" s="57"/>
      <c r="G7" s="22"/>
      <c r="H7" s="22"/>
      <c r="I7" s="22"/>
      <c r="J7" s="22"/>
      <c r="K7" s="22"/>
      <c r="L7" s="22"/>
      <c r="M7" s="22"/>
      <c r="N7" s="22"/>
    </row>
    <row r="8" spans="1:14" ht="11.25" customHeight="1">
      <c r="A8" s="56" t="s">
        <v>53</v>
      </c>
      <c r="B8" s="22"/>
      <c r="C8" s="22"/>
      <c r="D8" s="22"/>
      <c r="E8" s="22"/>
      <c r="F8" s="22"/>
      <c r="G8" s="22"/>
      <c r="H8" s="22"/>
      <c r="I8" s="22"/>
      <c r="J8" s="22"/>
      <c r="K8" s="22"/>
      <c r="L8" s="22"/>
      <c r="M8" s="22"/>
      <c r="N8" s="22"/>
    </row>
    <row r="9" spans="1:14" ht="11.25" customHeight="1">
      <c r="A9" s="58" t="s">
        <v>428</v>
      </c>
      <c r="B9" s="22"/>
      <c r="C9" s="22"/>
      <c r="D9" s="22"/>
      <c r="E9" s="22"/>
      <c r="F9" s="22"/>
      <c r="G9" s="22"/>
      <c r="H9" s="22"/>
      <c r="I9" s="22"/>
      <c r="J9" s="22"/>
      <c r="K9" s="22"/>
      <c r="L9" s="22"/>
      <c r="M9" s="22"/>
      <c r="N9" s="22"/>
    </row>
    <row r="10" spans="1:14" ht="9.9499999999999993" customHeight="1" thickBot="1">
      <c r="A10" s="59"/>
      <c r="B10" s="59"/>
      <c r="C10" s="59"/>
      <c r="D10" s="59"/>
      <c r="E10" s="59"/>
      <c r="F10" s="59"/>
      <c r="G10" s="59"/>
      <c r="H10" s="59"/>
      <c r="I10" s="59"/>
      <c r="J10" s="59"/>
      <c r="K10" s="59"/>
      <c r="L10" s="59"/>
      <c r="M10" s="59"/>
      <c r="N10" s="59"/>
    </row>
    <row r="11" spans="1:14" ht="12.6" customHeight="1" thickTop="1">
      <c r="A11" s="55"/>
      <c r="K11" s="60" t="s">
        <v>54</v>
      </c>
      <c r="L11" s="61"/>
      <c r="M11" s="61"/>
      <c r="N11" s="61"/>
    </row>
    <row r="12" spans="1:14" ht="9.9499999999999993" customHeight="1">
      <c r="A12" s="55"/>
      <c r="K12" s="62" t="s">
        <v>55</v>
      </c>
      <c r="L12" s="62" t="s">
        <v>56</v>
      </c>
      <c r="M12" s="62" t="s">
        <v>57</v>
      </c>
      <c r="N12" s="133" t="s">
        <v>56</v>
      </c>
    </row>
    <row r="13" spans="1:14" ht="9.9499999999999993" customHeight="1">
      <c r="A13" s="55"/>
      <c r="K13" s="180">
        <v>40360</v>
      </c>
      <c r="L13" s="64" t="s">
        <v>58</v>
      </c>
      <c r="M13" s="62" t="s">
        <v>429</v>
      </c>
      <c r="N13" s="182" t="s">
        <v>58</v>
      </c>
    </row>
    <row r="14" spans="1:14" ht="9.9499999999999993" customHeight="1">
      <c r="A14" s="55"/>
      <c r="K14" s="62" t="s">
        <v>59</v>
      </c>
      <c r="L14" s="64" t="s">
        <v>60</v>
      </c>
      <c r="M14" s="62" t="s">
        <v>59</v>
      </c>
      <c r="N14" s="182" t="s">
        <v>60</v>
      </c>
    </row>
    <row r="15" spans="1:14" ht="9.9499999999999993" customHeight="1">
      <c r="A15" s="55"/>
      <c r="K15" s="181">
        <v>40543</v>
      </c>
      <c r="L15" s="66" t="s">
        <v>61</v>
      </c>
      <c r="M15" s="65" t="s">
        <v>430</v>
      </c>
      <c r="N15" s="183" t="s">
        <v>61</v>
      </c>
    </row>
    <row r="16" spans="1:14" ht="12.95" customHeight="1">
      <c r="A16" s="67" t="s">
        <v>62</v>
      </c>
      <c r="B16" s="68"/>
      <c r="K16" s="69"/>
      <c r="L16" s="69"/>
      <c r="M16" s="69"/>
      <c r="N16" s="70"/>
    </row>
    <row r="17" spans="1:14" ht="12.75" customHeight="1">
      <c r="A17" s="52" t="s">
        <v>63</v>
      </c>
      <c r="B17" s="2" t="s">
        <v>64</v>
      </c>
      <c r="C17" s="2"/>
      <c r="D17" s="2"/>
      <c r="E17" s="2"/>
      <c r="F17" s="2"/>
      <c r="G17" s="2"/>
      <c r="H17" s="2"/>
      <c r="I17" s="46"/>
      <c r="J17" s="46" t="s">
        <v>65</v>
      </c>
      <c r="K17" s="71">
        <v>1500</v>
      </c>
      <c r="L17" s="71"/>
      <c r="M17" s="71">
        <v>1500</v>
      </c>
      <c r="N17" s="72"/>
    </row>
    <row r="18" spans="1:14" ht="12.75" customHeight="1">
      <c r="A18" s="52" t="s">
        <v>66</v>
      </c>
      <c r="B18" s="2" t="s">
        <v>67</v>
      </c>
      <c r="C18" s="2"/>
      <c r="D18" s="2"/>
      <c r="E18" s="2"/>
      <c r="F18" s="2"/>
      <c r="I18" s="46"/>
      <c r="J18" s="46" t="s">
        <v>65</v>
      </c>
      <c r="K18" s="71">
        <v>22000</v>
      </c>
      <c r="L18" s="71"/>
      <c r="M18" s="71">
        <v>22000</v>
      </c>
      <c r="N18" s="72"/>
    </row>
    <row r="19" spans="1:14" ht="12.75" customHeight="1">
      <c r="A19" s="52" t="s">
        <v>68</v>
      </c>
      <c r="B19" s="2" t="s">
        <v>69</v>
      </c>
      <c r="I19" s="46"/>
      <c r="J19" s="46" t="s">
        <v>65</v>
      </c>
      <c r="K19" s="71"/>
      <c r="L19" s="71"/>
      <c r="M19" s="71"/>
      <c r="N19" s="72"/>
    </row>
    <row r="20" spans="1:14" ht="12.75" customHeight="1">
      <c r="A20" s="52" t="s">
        <v>70</v>
      </c>
      <c r="B20" s="2" t="s">
        <v>71</v>
      </c>
      <c r="I20" s="46"/>
      <c r="J20" s="46" t="s">
        <v>65</v>
      </c>
      <c r="K20" s="71"/>
      <c r="L20" s="71"/>
      <c r="M20" s="73" t="s">
        <v>72</v>
      </c>
      <c r="N20" s="72"/>
    </row>
    <row r="21" spans="1:14" ht="12.75" customHeight="1">
      <c r="A21" s="52" t="s">
        <v>73</v>
      </c>
      <c r="B21" s="2" t="s">
        <v>74</v>
      </c>
      <c r="I21" s="46"/>
      <c r="J21" s="46" t="s">
        <v>65</v>
      </c>
      <c r="K21" s="71"/>
      <c r="L21" s="71"/>
      <c r="M21" s="71"/>
      <c r="N21" s="72"/>
    </row>
    <row r="22" spans="1:14" ht="12.75" customHeight="1">
      <c r="A22" s="52" t="s">
        <v>75</v>
      </c>
      <c r="B22" s="2" t="s">
        <v>76</v>
      </c>
      <c r="I22" s="46"/>
      <c r="J22" s="46" t="s">
        <v>65</v>
      </c>
      <c r="K22" s="71">
        <v>4000</v>
      </c>
      <c r="L22" s="71"/>
      <c r="M22" s="71">
        <v>4000</v>
      </c>
      <c r="N22" s="74"/>
    </row>
    <row r="23" spans="1:14" ht="12.75" customHeight="1">
      <c r="A23" s="52" t="s">
        <v>77</v>
      </c>
      <c r="B23" s="2" t="s">
        <v>78</v>
      </c>
      <c r="I23" s="46"/>
      <c r="J23" s="46" t="s">
        <v>65</v>
      </c>
      <c r="K23" s="71"/>
      <c r="L23" s="71"/>
      <c r="M23" s="71"/>
      <c r="N23" s="74"/>
    </row>
    <row r="24" spans="1:14" ht="12.75" customHeight="1">
      <c r="A24" s="52" t="s">
        <v>79</v>
      </c>
      <c r="B24" s="2" t="s">
        <v>80</v>
      </c>
      <c r="I24" s="46"/>
      <c r="J24" s="46" t="s">
        <v>65</v>
      </c>
      <c r="K24" s="71"/>
      <c r="L24" s="71"/>
      <c r="M24" s="71"/>
      <c r="N24" s="74"/>
    </row>
    <row r="25" spans="1:14" ht="9.6" customHeight="1">
      <c r="A25" s="54"/>
      <c r="B25" s="2"/>
      <c r="C25" s="2"/>
      <c r="D25" s="2"/>
      <c r="E25" s="2"/>
      <c r="F25" s="2"/>
      <c r="G25" s="2"/>
      <c r="H25" s="2"/>
      <c r="I25" s="2"/>
      <c r="J25" s="46" t="s">
        <v>65</v>
      </c>
      <c r="K25" s="75"/>
      <c r="L25" s="75"/>
      <c r="M25" s="75"/>
      <c r="N25" s="76"/>
    </row>
    <row r="26" spans="1:14" ht="12.95" customHeight="1">
      <c r="A26" s="67" t="s">
        <v>81</v>
      </c>
      <c r="B26" s="2"/>
      <c r="C26" s="2"/>
      <c r="D26" s="2"/>
      <c r="E26" s="2"/>
      <c r="F26" s="2"/>
      <c r="G26" s="2"/>
      <c r="H26" s="2"/>
      <c r="I26" s="2"/>
      <c r="J26" s="46" t="s">
        <v>65</v>
      </c>
      <c r="K26" s="75"/>
      <c r="L26" s="75"/>
      <c r="M26" s="75"/>
      <c r="N26" s="76"/>
    </row>
    <row r="27" spans="1:14" ht="12.75" customHeight="1">
      <c r="A27" s="52" t="s">
        <v>82</v>
      </c>
      <c r="B27" s="2" t="s">
        <v>83</v>
      </c>
      <c r="D27" s="2"/>
      <c r="J27" s="46" t="s">
        <v>65</v>
      </c>
      <c r="K27" s="71"/>
      <c r="L27" s="71"/>
      <c r="M27" s="71"/>
      <c r="N27" s="72"/>
    </row>
    <row r="28" spans="1:14" ht="12.75" customHeight="1">
      <c r="A28" s="77" t="s">
        <v>84</v>
      </c>
      <c r="B28" s="51" t="s">
        <v>85</v>
      </c>
      <c r="C28" s="51"/>
      <c r="D28" s="51"/>
      <c r="E28" s="51"/>
      <c r="F28" s="51"/>
      <c r="G28" s="16"/>
      <c r="H28" s="51"/>
      <c r="I28" s="16"/>
      <c r="J28" s="46" t="s">
        <v>65</v>
      </c>
      <c r="K28" s="71"/>
      <c r="L28" s="71"/>
      <c r="M28" s="71"/>
      <c r="N28" s="72"/>
    </row>
    <row r="29" spans="1:14" ht="12.75" customHeight="1">
      <c r="A29" s="78"/>
      <c r="B29" s="2"/>
      <c r="C29" s="49"/>
      <c r="D29" s="49"/>
      <c r="E29" s="49"/>
      <c r="F29" s="49"/>
      <c r="G29" t="s">
        <v>86</v>
      </c>
      <c r="H29" s="51"/>
      <c r="J29" s="46" t="s">
        <v>65</v>
      </c>
      <c r="K29" s="71"/>
      <c r="L29" s="71"/>
      <c r="M29" s="71"/>
      <c r="N29" s="72"/>
    </row>
    <row r="30" spans="1:14" ht="12.75" customHeight="1">
      <c r="A30" s="78"/>
      <c r="B30" s="2"/>
      <c r="C30" s="49"/>
      <c r="D30" s="49"/>
      <c r="E30" s="49"/>
      <c r="F30" s="49"/>
      <c r="G30" t="s">
        <v>86</v>
      </c>
      <c r="H30" s="51"/>
      <c r="J30" s="46" t="s">
        <v>65</v>
      </c>
      <c r="K30" s="71"/>
      <c r="L30" s="71"/>
      <c r="M30" s="71"/>
      <c r="N30" s="72"/>
    </row>
    <row r="31" spans="1:14" ht="12.75" customHeight="1">
      <c r="A31" s="52" t="s">
        <v>87</v>
      </c>
      <c r="B31" s="2" t="s">
        <v>88</v>
      </c>
      <c r="C31" s="2"/>
      <c r="D31" s="2"/>
      <c r="J31" s="46" t="s">
        <v>65</v>
      </c>
      <c r="K31" s="71"/>
      <c r="L31" s="71"/>
      <c r="M31" s="71"/>
      <c r="N31" s="72"/>
    </row>
    <row r="32" spans="1:14" ht="12.75" customHeight="1">
      <c r="A32" s="78"/>
      <c r="B32" s="2"/>
      <c r="C32" s="49"/>
      <c r="D32" s="49"/>
      <c r="E32" s="49"/>
      <c r="F32" s="49"/>
      <c r="G32" t="s">
        <v>86</v>
      </c>
      <c r="H32" s="51"/>
      <c r="J32" s="46" t="s">
        <v>65</v>
      </c>
      <c r="K32" s="71"/>
      <c r="L32" s="71"/>
      <c r="M32" s="71"/>
      <c r="N32" s="72"/>
    </row>
    <row r="33" spans="1:15" ht="12.75" customHeight="1">
      <c r="A33" s="78"/>
      <c r="B33" s="2"/>
      <c r="C33" s="49"/>
      <c r="D33" s="49"/>
      <c r="E33" s="49"/>
      <c r="F33" s="49"/>
      <c r="G33" t="s">
        <v>86</v>
      </c>
      <c r="H33" s="51"/>
      <c r="J33" s="46" t="s">
        <v>65</v>
      </c>
      <c r="K33" s="71"/>
      <c r="L33" s="71"/>
      <c r="M33" s="71"/>
      <c r="N33" s="72"/>
    </row>
    <row r="34" spans="1:15" ht="12.75" customHeight="1">
      <c r="A34" s="78"/>
      <c r="B34" s="2"/>
      <c r="C34" s="49"/>
      <c r="D34" s="49"/>
      <c r="E34" s="49"/>
      <c r="F34" s="49"/>
      <c r="G34" t="s">
        <v>86</v>
      </c>
      <c r="H34" s="51"/>
      <c r="J34" s="46" t="s">
        <v>65</v>
      </c>
      <c r="K34" s="71"/>
      <c r="L34" s="71"/>
      <c r="M34" s="71"/>
      <c r="N34" s="72"/>
    </row>
    <row r="35" spans="1:15" ht="12.75" customHeight="1">
      <c r="A35" s="52" t="s">
        <v>89</v>
      </c>
      <c r="B35" s="2" t="s">
        <v>90</v>
      </c>
      <c r="C35" s="2"/>
      <c r="D35" s="2"/>
      <c r="E35" s="2"/>
      <c r="F35" s="2"/>
      <c r="J35" s="46" t="s">
        <v>65</v>
      </c>
      <c r="K35" s="71"/>
      <c r="L35" s="71"/>
      <c r="M35" s="71"/>
      <c r="N35" s="72"/>
    </row>
    <row r="36" spans="1:15" ht="9.6" customHeight="1">
      <c r="A36" s="54"/>
      <c r="B36" s="2"/>
      <c r="C36" s="2"/>
      <c r="D36" s="2"/>
      <c r="E36" s="2"/>
      <c r="F36" s="2"/>
      <c r="G36" s="2"/>
      <c r="H36" s="2"/>
      <c r="J36" s="46" t="s">
        <v>65</v>
      </c>
      <c r="K36" s="75"/>
      <c r="L36" s="75"/>
      <c r="M36" s="75"/>
      <c r="N36" s="76"/>
    </row>
    <row r="37" spans="1:15" ht="12.95" customHeight="1">
      <c r="A37" s="67" t="s">
        <v>91</v>
      </c>
      <c r="B37" s="2"/>
      <c r="C37" s="2"/>
      <c r="D37" s="2"/>
      <c r="E37" s="2"/>
      <c r="F37" s="2"/>
      <c r="G37" s="2"/>
      <c r="H37" s="2"/>
      <c r="J37" s="46" t="s">
        <v>65</v>
      </c>
      <c r="K37" s="75"/>
      <c r="L37" s="75"/>
      <c r="M37" s="75"/>
      <c r="N37" s="76"/>
    </row>
    <row r="38" spans="1:15" ht="12.75" customHeight="1">
      <c r="A38" s="52" t="s">
        <v>92</v>
      </c>
      <c r="B38" s="2" t="s">
        <v>93</v>
      </c>
      <c r="C38" s="2"/>
      <c r="D38" s="2"/>
      <c r="E38" s="2"/>
      <c r="F38" s="2"/>
      <c r="G38" s="2"/>
      <c r="H38" s="2"/>
      <c r="J38" s="46" t="s">
        <v>65</v>
      </c>
      <c r="K38" s="71"/>
      <c r="L38" s="71"/>
      <c r="M38" s="71"/>
      <c r="N38" s="72"/>
    </row>
    <row r="39" spans="1:15" ht="12.75" customHeight="1">
      <c r="A39" s="52" t="s">
        <v>94</v>
      </c>
      <c r="B39" s="2" t="s">
        <v>95</v>
      </c>
      <c r="C39" s="2"/>
      <c r="D39" s="2"/>
      <c r="E39" s="2"/>
      <c r="F39" s="2"/>
      <c r="G39" s="2"/>
      <c r="H39" s="2"/>
      <c r="J39" s="46" t="s">
        <v>65</v>
      </c>
      <c r="K39" s="79"/>
      <c r="L39" s="79"/>
      <c r="M39" s="79"/>
      <c r="N39" s="79"/>
      <c r="O39" s="2"/>
    </row>
    <row r="40" spans="1:15" ht="12.75" customHeight="1">
      <c r="A40" s="52" t="s">
        <v>96</v>
      </c>
      <c r="B40" s="2" t="s">
        <v>97</v>
      </c>
      <c r="C40" s="2"/>
      <c r="D40" s="2"/>
      <c r="E40" s="2"/>
      <c r="F40" s="2"/>
      <c r="G40" s="2"/>
      <c r="H40" s="2"/>
      <c r="J40" s="46" t="s">
        <v>65</v>
      </c>
      <c r="K40" s="71"/>
      <c r="L40" s="71"/>
      <c r="M40" s="71"/>
      <c r="N40" s="72"/>
    </row>
    <row r="41" spans="1:15" ht="12.75" customHeight="1">
      <c r="A41" s="52" t="s">
        <v>98</v>
      </c>
      <c r="B41" s="2" t="s">
        <v>99</v>
      </c>
      <c r="C41" s="2"/>
      <c r="D41" s="2"/>
      <c r="E41" s="2"/>
      <c r="J41" s="46" t="s">
        <v>65</v>
      </c>
      <c r="K41" s="71"/>
      <c r="L41" s="71"/>
      <c r="M41" s="71"/>
      <c r="N41" s="72"/>
    </row>
    <row r="42" spans="1:15" ht="12.75" customHeight="1">
      <c r="A42" s="52" t="s">
        <v>100</v>
      </c>
      <c r="B42" s="2" t="s">
        <v>101</v>
      </c>
      <c r="C42" s="2"/>
      <c r="D42" s="2"/>
      <c r="E42" s="2"/>
      <c r="F42" s="2"/>
      <c r="J42" s="46" t="s">
        <v>65</v>
      </c>
      <c r="K42" s="71"/>
      <c r="L42" s="71"/>
      <c r="M42" s="71"/>
      <c r="N42" s="72"/>
    </row>
    <row r="43" spans="1:15" ht="12.75" customHeight="1">
      <c r="A43" s="52" t="s">
        <v>102</v>
      </c>
      <c r="B43" s="2" t="s">
        <v>103</v>
      </c>
      <c r="C43" s="2"/>
      <c r="D43" s="2"/>
      <c r="E43" s="2"/>
      <c r="F43" s="2"/>
      <c r="G43" s="2"/>
      <c r="H43" s="2"/>
      <c r="J43" s="46" t="s">
        <v>65</v>
      </c>
      <c r="K43" s="71"/>
      <c r="L43" s="71"/>
      <c r="M43" s="71"/>
      <c r="N43" s="72"/>
    </row>
    <row r="44" spans="1:15" ht="12.75" customHeight="1">
      <c r="A44" s="52" t="s">
        <v>104</v>
      </c>
      <c r="B44" s="2" t="s">
        <v>105</v>
      </c>
      <c r="C44" s="2"/>
      <c r="D44" s="2"/>
      <c r="E44" s="2"/>
      <c r="F44" s="2"/>
      <c r="G44" s="2"/>
      <c r="H44" s="2"/>
      <c r="J44" s="46" t="s">
        <v>65</v>
      </c>
      <c r="K44" s="71"/>
      <c r="L44" s="71"/>
      <c r="M44" s="71"/>
      <c r="N44" s="72"/>
    </row>
    <row r="45" spans="1:15" ht="12.75" customHeight="1">
      <c r="A45" s="52" t="s">
        <v>106</v>
      </c>
      <c r="B45" s="2" t="s">
        <v>107</v>
      </c>
      <c r="C45" s="2"/>
      <c r="D45" s="2"/>
      <c r="E45" s="2"/>
      <c r="J45" s="46" t="s">
        <v>65</v>
      </c>
      <c r="K45" s="71"/>
      <c r="L45" s="71"/>
      <c r="M45" s="71"/>
      <c r="N45" s="72"/>
    </row>
    <row r="46" spans="1:15" ht="12.75" customHeight="1">
      <c r="A46" s="52" t="s">
        <v>108</v>
      </c>
      <c r="B46" s="2" t="s">
        <v>109</v>
      </c>
      <c r="C46" s="2"/>
      <c r="D46" s="2"/>
      <c r="E46" s="2"/>
      <c r="F46" s="2"/>
      <c r="J46" s="46" t="s">
        <v>65</v>
      </c>
      <c r="K46" s="71"/>
      <c r="L46" s="71"/>
      <c r="M46" s="71"/>
      <c r="N46" s="72"/>
    </row>
    <row r="47" spans="1:15" ht="12.75" customHeight="1">
      <c r="A47" s="52" t="s">
        <v>110</v>
      </c>
      <c r="B47" s="2" t="s">
        <v>111</v>
      </c>
      <c r="C47" s="2"/>
      <c r="D47" s="2"/>
      <c r="E47" s="2"/>
      <c r="F47" s="2"/>
      <c r="J47" s="46" t="s">
        <v>65</v>
      </c>
      <c r="K47" s="71"/>
      <c r="L47" s="71"/>
      <c r="M47" s="71"/>
      <c r="N47" s="72"/>
    </row>
    <row r="48" spans="1:15" ht="12.75" customHeight="1">
      <c r="A48" s="52" t="s">
        <v>112</v>
      </c>
      <c r="B48" s="2" t="s">
        <v>113</v>
      </c>
      <c r="C48" s="2"/>
      <c r="D48" s="2"/>
      <c r="E48" s="2"/>
      <c r="F48" s="2"/>
      <c r="J48" s="46" t="s">
        <v>65</v>
      </c>
      <c r="K48" s="71"/>
      <c r="L48" s="71"/>
      <c r="M48" s="71"/>
      <c r="N48" s="72"/>
    </row>
    <row r="49" spans="1:14" ht="9.9499999999999993" customHeight="1">
      <c r="A49" s="52"/>
      <c r="B49" s="2"/>
      <c r="C49" s="2"/>
      <c r="D49" s="2"/>
      <c r="E49" s="2"/>
      <c r="F49" s="2"/>
      <c r="G49" s="2"/>
      <c r="H49" s="2"/>
      <c r="J49" s="46" t="s">
        <v>65</v>
      </c>
      <c r="K49" s="75"/>
      <c r="L49" s="75"/>
      <c r="M49" s="75"/>
      <c r="N49" s="76"/>
    </row>
    <row r="50" spans="1:14" ht="12.95" customHeight="1">
      <c r="A50" s="67" t="s">
        <v>114</v>
      </c>
      <c r="B50" s="2"/>
      <c r="C50" s="2"/>
      <c r="D50" s="2"/>
      <c r="E50" s="2"/>
      <c r="F50" s="2"/>
      <c r="G50" s="2"/>
      <c r="H50" s="2"/>
      <c r="J50" s="46" t="s">
        <v>65</v>
      </c>
      <c r="K50" s="75"/>
      <c r="L50" s="75"/>
      <c r="M50" s="75"/>
      <c r="N50" s="76"/>
    </row>
    <row r="51" spans="1:14" ht="12.75" customHeight="1">
      <c r="A51" s="52" t="s">
        <v>115</v>
      </c>
      <c r="B51" s="2" t="s">
        <v>116</v>
      </c>
      <c r="C51" s="2"/>
      <c r="D51" s="2"/>
      <c r="E51" s="2"/>
      <c r="J51" s="46" t="s">
        <v>65</v>
      </c>
      <c r="K51" s="71"/>
      <c r="L51" s="71"/>
      <c r="M51" s="71"/>
      <c r="N51" s="72"/>
    </row>
    <row r="52" spans="1:14" ht="12.75" customHeight="1">
      <c r="A52" s="52" t="s">
        <v>117</v>
      </c>
      <c r="B52" s="2" t="s">
        <v>118</v>
      </c>
      <c r="C52" s="2"/>
      <c r="D52" s="2"/>
      <c r="E52" s="2"/>
      <c r="J52" s="46" t="s">
        <v>65</v>
      </c>
      <c r="K52" s="71"/>
      <c r="L52" s="71"/>
      <c r="M52" s="71"/>
      <c r="N52" s="72"/>
    </row>
    <row r="53" spans="1:14" ht="9.9499999999999993" customHeight="1">
      <c r="A53" s="80"/>
      <c r="B53" s="2"/>
      <c r="C53" s="2"/>
      <c r="D53" s="2"/>
      <c r="E53" s="2"/>
      <c r="F53" s="2"/>
      <c r="G53" s="2"/>
      <c r="H53" s="2"/>
      <c r="J53" s="46" t="s">
        <v>65</v>
      </c>
      <c r="K53" s="75"/>
      <c r="L53" s="75"/>
      <c r="M53" s="75"/>
      <c r="N53" s="76"/>
    </row>
    <row r="54" spans="1:14" ht="12.95" customHeight="1">
      <c r="A54" s="67" t="s">
        <v>119</v>
      </c>
      <c r="B54" s="2"/>
      <c r="C54" s="2"/>
      <c r="D54" s="2"/>
      <c r="E54" s="2"/>
      <c r="F54" s="2"/>
      <c r="G54" s="2"/>
      <c r="H54" s="2"/>
      <c r="J54" s="46" t="s">
        <v>65</v>
      </c>
      <c r="K54" s="75"/>
      <c r="L54" s="75"/>
      <c r="M54" s="75"/>
      <c r="N54" s="76"/>
    </row>
    <row r="55" spans="1:14" ht="12.75" customHeight="1">
      <c r="A55" s="52" t="s">
        <v>120</v>
      </c>
      <c r="B55" s="2" t="s">
        <v>121</v>
      </c>
      <c r="C55" s="2"/>
      <c r="D55" s="2"/>
      <c r="E55" s="2"/>
      <c r="J55" s="46" t="s">
        <v>65</v>
      </c>
      <c r="K55" s="71"/>
      <c r="L55" s="71"/>
      <c r="M55" s="71"/>
      <c r="N55" s="72"/>
    </row>
    <row r="56" spans="1:14" ht="12.75" customHeight="1">
      <c r="A56" s="52" t="s">
        <v>122</v>
      </c>
      <c r="B56" s="2" t="s">
        <v>123</v>
      </c>
      <c r="C56" s="2"/>
      <c r="D56" s="2"/>
      <c r="E56" s="2"/>
      <c r="J56" s="46" t="s">
        <v>65</v>
      </c>
      <c r="K56" s="71"/>
      <c r="L56" s="71"/>
      <c r="M56" s="71"/>
      <c r="N56" s="72"/>
    </row>
    <row r="57" spans="1:14" ht="9.9499999999999993" customHeight="1">
      <c r="A57" s="52"/>
      <c r="B57" s="2"/>
      <c r="C57" s="2"/>
      <c r="D57" s="2"/>
      <c r="E57" s="2"/>
      <c r="F57" s="2"/>
      <c r="G57" s="2"/>
      <c r="H57" s="2"/>
      <c r="J57" s="46" t="s">
        <v>65</v>
      </c>
      <c r="K57" s="75"/>
      <c r="L57" s="75"/>
      <c r="M57" s="75"/>
      <c r="N57" s="76"/>
    </row>
    <row r="58" spans="1:14" ht="12.95" customHeight="1">
      <c r="A58" s="67" t="s">
        <v>124</v>
      </c>
      <c r="B58" s="2"/>
      <c r="C58" s="2"/>
      <c r="D58" s="2"/>
      <c r="E58" s="2"/>
      <c r="F58" s="2"/>
      <c r="G58" s="2"/>
      <c r="H58" s="2"/>
      <c r="J58" s="46" t="s">
        <v>65</v>
      </c>
      <c r="K58" s="75"/>
      <c r="L58" s="75"/>
      <c r="M58" s="75"/>
      <c r="N58" s="76"/>
    </row>
    <row r="59" spans="1:14" ht="12.75" customHeight="1">
      <c r="A59" s="52" t="s">
        <v>125</v>
      </c>
      <c r="B59" s="2" t="s">
        <v>126</v>
      </c>
      <c r="C59" s="2"/>
      <c r="D59" s="2"/>
      <c r="E59" s="2"/>
      <c r="J59" s="46" t="s">
        <v>65</v>
      </c>
      <c r="K59" s="185"/>
      <c r="L59" s="71"/>
      <c r="M59" s="71"/>
      <c r="N59" s="72"/>
    </row>
    <row r="60" spans="1:14" ht="12.75" customHeight="1">
      <c r="A60" s="52" t="s">
        <v>127</v>
      </c>
      <c r="B60" s="2" t="s">
        <v>128</v>
      </c>
      <c r="C60" s="2"/>
      <c r="D60" s="2"/>
      <c r="E60" s="2"/>
      <c r="J60" s="46" t="s">
        <v>65</v>
      </c>
      <c r="K60" s="71"/>
      <c r="L60" s="71"/>
      <c r="M60" s="71"/>
      <c r="N60" s="72"/>
    </row>
    <row r="61" spans="1:14" ht="12.75" customHeight="1">
      <c r="A61" s="52" t="s">
        <v>129</v>
      </c>
      <c r="B61" s="2" t="s">
        <v>130</v>
      </c>
      <c r="C61" s="2"/>
      <c r="D61" s="2"/>
      <c r="E61" s="2"/>
      <c r="J61" s="46" t="s">
        <v>65</v>
      </c>
      <c r="K61" s="81"/>
      <c r="L61" s="81"/>
      <c r="M61" s="81"/>
      <c r="N61" s="74"/>
    </row>
    <row r="62" spans="1:14" ht="9.9499999999999993" customHeight="1">
      <c r="A62" s="52"/>
      <c r="B62" s="2"/>
      <c r="C62" s="2"/>
      <c r="D62" s="2"/>
      <c r="E62" s="2"/>
      <c r="F62" s="2"/>
      <c r="G62" s="2"/>
      <c r="H62" s="2"/>
      <c r="J62" s="46" t="s">
        <v>65</v>
      </c>
      <c r="K62" s="75"/>
      <c r="L62" s="75"/>
      <c r="M62" s="75"/>
      <c r="N62" s="76"/>
    </row>
    <row r="63" spans="1:14" ht="12.95" customHeight="1">
      <c r="A63" s="67" t="s">
        <v>131</v>
      </c>
      <c r="B63" s="2"/>
      <c r="C63" s="2"/>
      <c r="D63" s="2"/>
      <c r="E63" s="2"/>
      <c r="F63" s="2"/>
      <c r="G63" s="2"/>
      <c r="H63" s="2"/>
      <c r="J63" s="46" t="s">
        <v>65</v>
      </c>
      <c r="K63" s="75"/>
      <c r="L63" s="75"/>
      <c r="M63" s="75"/>
      <c r="N63" s="76"/>
    </row>
    <row r="64" spans="1:14" ht="12.75" customHeight="1">
      <c r="A64" s="54" t="s">
        <v>132</v>
      </c>
      <c r="B64" s="2" t="s">
        <v>133</v>
      </c>
      <c r="C64" s="2"/>
      <c r="D64" s="2"/>
      <c r="E64" s="2"/>
      <c r="J64" s="46" t="s">
        <v>65</v>
      </c>
      <c r="K64" s="71"/>
      <c r="L64" s="71"/>
      <c r="M64" s="71"/>
      <c r="N64" s="72"/>
    </row>
    <row r="65" spans="1:14" ht="12.75" customHeight="1">
      <c r="A65" s="54" t="s">
        <v>134</v>
      </c>
      <c r="B65" s="2" t="s">
        <v>135</v>
      </c>
      <c r="C65" s="2"/>
      <c r="D65" s="2"/>
      <c r="E65" s="2"/>
      <c r="J65" s="46" t="s">
        <v>65</v>
      </c>
      <c r="K65" s="71"/>
      <c r="L65" s="71"/>
      <c r="M65" s="71"/>
      <c r="N65" s="72"/>
    </row>
    <row r="66" spans="1:14" ht="12.75" customHeight="1">
      <c r="A66" s="54" t="s">
        <v>136</v>
      </c>
      <c r="B66" s="2" t="s">
        <v>137</v>
      </c>
      <c r="C66" s="2"/>
      <c r="D66" s="2"/>
      <c r="E66" s="2"/>
      <c r="F66" s="2"/>
      <c r="J66" s="46" t="s">
        <v>65</v>
      </c>
      <c r="K66" s="71"/>
      <c r="L66" s="71"/>
      <c r="M66" s="71"/>
      <c r="N66" s="72"/>
    </row>
    <row r="67" spans="1:14" ht="12.75" customHeight="1">
      <c r="A67" s="78"/>
      <c r="B67" s="2"/>
      <c r="C67" s="49"/>
      <c r="D67" s="49"/>
      <c r="E67" s="49"/>
      <c r="F67" s="49"/>
      <c r="G67" s="7"/>
      <c r="H67" s="16" t="s">
        <v>138</v>
      </c>
      <c r="J67" s="46" t="s">
        <v>65</v>
      </c>
      <c r="K67" s="71"/>
      <c r="L67" s="71"/>
      <c r="M67" s="71"/>
      <c r="N67" s="72"/>
    </row>
    <row r="68" spans="1:14" ht="12.75" customHeight="1">
      <c r="A68" s="78"/>
      <c r="B68" s="2"/>
      <c r="C68" s="49"/>
      <c r="D68" s="49"/>
      <c r="E68" s="49"/>
      <c r="F68" s="49"/>
      <c r="G68" s="7"/>
      <c r="H68" s="16" t="s">
        <v>138</v>
      </c>
      <c r="J68" s="46" t="s">
        <v>65</v>
      </c>
      <c r="K68" s="71"/>
      <c r="L68" s="71"/>
      <c r="M68" s="71"/>
      <c r="N68" s="72"/>
    </row>
    <row r="69" spans="1:14" ht="12.75" customHeight="1">
      <c r="A69" s="78"/>
      <c r="B69" s="2"/>
      <c r="C69" s="49"/>
      <c r="D69" s="49"/>
      <c r="E69" s="49"/>
      <c r="F69" s="49"/>
      <c r="G69" s="7"/>
      <c r="H69" s="16" t="s">
        <v>138</v>
      </c>
      <c r="J69" s="46" t="s">
        <v>65</v>
      </c>
      <c r="K69" s="71"/>
      <c r="L69" s="71"/>
      <c r="M69" s="71"/>
      <c r="N69" s="72"/>
    </row>
    <row r="70" spans="1:14" ht="12.75" customHeight="1">
      <c r="A70" s="78"/>
      <c r="B70" s="2"/>
      <c r="C70" s="49"/>
      <c r="D70" s="49"/>
      <c r="E70" s="49"/>
      <c r="F70" s="49"/>
      <c r="G70" s="7"/>
      <c r="H70" s="16" t="s">
        <v>138</v>
      </c>
      <c r="J70" s="46" t="s">
        <v>65</v>
      </c>
      <c r="K70" s="71"/>
      <c r="L70" s="71"/>
      <c r="M70" s="71"/>
      <c r="N70" s="72"/>
    </row>
    <row r="71" spans="1:14" ht="12.75" customHeight="1">
      <c r="A71" s="78"/>
      <c r="B71" s="2"/>
      <c r="C71" s="49"/>
      <c r="D71" s="49"/>
      <c r="E71" s="49"/>
      <c r="F71" s="49"/>
      <c r="G71" s="7"/>
      <c r="H71" s="16" t="s">
        <v>138</v>
      </c>
      <c r="J71" s="46" t="s">
        <v>65</v>
      </c>
      <c r="K71" s="71"/>
      <c r="L71" s="71"/>
      <c r="M71" s="71"/>
      <c r="N71" s="72"/>
    </row>
    <row r="72" spans="1:14" ht="12.95" customHeight="1">
      <c r="A72" s="80"/>
      <c r="B72" s="2"/>
      <c r="C72" s="51"/>
      <c r="D72" s="51"/>
      <c r="E72" s="51"/>
      <c r="F72" s="51"/>
      <c r="G72" s="51"/>
      <c r="H72" s="51"/>
      <c r="J72" s="46" t="s">
        <v>65</v>
      </c>
      <c r="K72" s="75"/>
      <c r="L72" s="75"/>
      <c r="M72" s="75"/>
      <c r="N72" s="76"/>
    </row>
    <row r="73" spans="1:14" ht="13.5" thickBot="1">
      <c r="A73" s="55" t="s">
        <v>139</v>
      </c>
      <c r="B73" t="s">
        <v>140</v>
      </c>
      <c r="J73" s="46" t="s">
        <v>65</v>
      </c>
      <c r="K73" s="82">
        <f>SUM(K17:K71)</f>
        <v>27500</v>
      </c>
      <c r="L73" s="82"/>
      <c r="M73" s="82">
        <f>SUM(M17:M71)</f>
        <v>27500</v>
      </c>
      <c r="N73" s="83"/>
    </row>
    <row r="74" spans="1:14" ht="14.25" thickTop="1" thickBot="1">
      <c r="A74" s="84"/>
      <c r="B74" s="11"/>
      <c r="C74" s="11"/>
      <c r="D74" s="11"/>
      <c r="E74" s="11"/>
      <c r="F74" s="11"/>
      <c r="G74" s="11"/>
      <c r="H74" s="11"/>
      <c r="I74" s="11"/>
      <c r="J74" s="11"/>
      <c r="K74" s="85" t="s">
        <v>141</v>
      </c>
      <c r="L74" s="86"/>
      <c r="M74" s="87" t="s">
        <v>142</v>
      </c>
      <c r="N74" s="88"/>
    </row>
    <row r="75" spans="1:14" ht="13.5" thickTop="1">
      <c r="A75" s="55" t="s">
        <v>143</v>
      </c>
      <c r="C75" t="s">
        <v>144</v>
      </c>
    </row>
    <row r="76" spans="1:14">
      <c r="A76" s="55"/>
      <c r="C76" t="s">
        <v>145</v>
      </c>
    </row>
    <row r="77" spans="1:14">
      <c r="A77" s="55"/>
      <c r="C77" t="s">
        <v>146</v>
      </c>
    </row>
    <row r="78" spans="1:14">
      <c r="A78" s="55"/>
      <c r="C78" t="s">
        <v>147</v>
      </c>
    </row>
    <row r="79" spans="1:14">
      <c r="A79" s="55"/>
    </row>
    <row r="80" spans="1:14">
      <c r="A80" s="55"/>
    </row>
    <row r="81" spans="1:1">
      <c r="A81" s="55"/>
    </row>
    <row r="82" spans="1:1">
      <c r="A82" s="55"/>
    </row>
    <row r="83" spans="1:1">
      <c r="A83" s="55"/>
    </row>
    <row r="84" spans="1:1">
      <c r="A84" s="55"/>
    </row>
    <row r="85" spans="1:1">
      <c r="A85" s="55"/>
    </row>
    <row r="86" spans="1:1">
      <c r="A86" s="55"/>
    </row>
    <row r="87" spans="1:1">
      <c r="A87" s="55"/>
    </row>
    <row r="88" spans="1:1">
      <c r="A88" s="55"/>
    </row>
    <row r="89" spans="1:1">
      <c r="A89" s="55"/>
    </row>
    <row r="90" spans="1:1">
      <c r="A90" s="55"/>
    </row>
    <row r="91" spans="1:1">
      <c r="A91" s="55"/>
    </row>
    <row r="92" spans="1:1">
      <c r="A92" s="55"/>
    </row>
  </sheetData>
  <phoneticPr fontId="11" type="noConversion"/>
  <printOptions horizontalCentered="1"/>
  <pageMargins left="0.25" right="0.25" top="0.25" bottom="0.25" header="0.23" footer="0"/>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dimension ref="A1:L52"/>
  <sheetViews>
    <sheetView zoomScale="95" zoomScaleNormal="95" workbookViewId="0">
      <selection activeCell="B33" sqref="B33"/>
    </sheetView>
  </sheetViews>
  <sheetFormatPr defaultRowHeight="12.75"/>
  <cols>
    <col min="1" max="1" width="15.7109375" customWidth="1"/>
    <col min="2" max="2" width="15.85546875" customWidth="1"/>
    <col min="3" max="5" width="15.7109375" customWidth="1"/>
    <col min="6" max="6" width="10.7109375" customWidth="1"/>
    <col min="7" max="11" width="15.7109375" customWidth="1"/>
  </cols>
  <sheetData>
    <row r="1" spans="1:12" ht="10.5" customHeight="1">
      <c r="A1" s="89" t="s">
        <v>39</v>
      </c>
      <c r="K1" s="90" t="s">
        <v>339</v>
      </c>
    </row>
    <row r="2" spans="1:12" ht="10.5" customHeight="1">
      <c r="A2" s="89" t="s">
        <v>47</v>
      </c>
    </row>
    <row r="4" spans="1:12" s="92" customFormat="1" ht="10.5" customHeight="1">
      <c r="A4" s="91" t="s">
        <v>418</v>
      </c>
      <c r="B4" s="91"/>
      <c r="C4" s="91"/>
      <c r="D4" s="91"/>
      <c r="F4" s="91"/>
      <c r="G4" s="91"/>
      <c r="H4" s="91"/>
      <c r="I4" s="91"/>
      <c r="J4" s="91"/>
      <c r="K4" s="91"/>
    </row>
    <row r="5" spans="1:12" s="92" customFormat="1" ht="10.5" customHeight="1">
      <c r="A5" s="91" t="s">
        <v>437</v>
      </c>
      <c r="B5" s="91"/>
      <c r="C5" s="93"/>
      <c r="D5" s="91"/>
      <c r="E5" s="91"/>
      <c r="F5" s="91"/>
      <c r="G5" s="91"/>
      <c r="H5" s="91"/>
      <c r="I5" s="91"/>
      <c r="J5" s="91"/>
      <c r="K5" s="91"/>
      <c r="L5" s="91"/>
    </row>
    <row r="6" spans="1:12" s="92" customFormat="1" ht="10.5" customHeight="1">
      <c r="A6" s="91" t="s">
        <v>148</v>
      </c>
      <c r="B6" s="91"/>
      <c r="C6" s="91"/>
      <c r="D6" s="91"/>
      <c r="E6" s="91"/>
      <c r="F6" s="91"/>
      <c r="G6" s="91"/>
      <c r="H6" s="91"/>
      <c r="I6" s="91"/>
      <c r="J6" s="91"/>
      <c r="K6" s="91"/>
    </row>
    <row r="7" spans="1:12" s="92" customFormat="1" ht="10.5" customHeight="1">
      <c r="A7" s="91" t="s">
        <v>351</v>
      </c>
      <c r="B7" s="91"/>
      <c r="C7" s="91"/>
      <c r="D7" s="91"/>
      <c r="E7" s="91"/>
      <c r="F7" s="91"/>
      <c r="G7" s="91"/>
      <c r="H7" s="91"/>
      <c r="I7" s="91"/>
      <c r="J7" s="91"/>
      <c r="K7" s="91"/>
      <c r="L7" s="92" t="s">
        <v>65</v>
      </c>
    </row>
    <row r="8" spans="1:12" s="92" customFormat="1" ht="10.5" customHeight="1">
      <c r="A8" s="91" t="s">
        <v>439</v>
      </c>
      <c r="B8" s="91"/>
      <c r="C8" s="93"/>
      <c r="D8" s="91"/>
      <c r="E8" s="94"/>
      <c r="F8" s="91"/>
      <c r="G8" s="91"/>
      <c r="H8" s="91"/>
      <c r="I8" s="91"/>
      <c r="J8" s="91"/>
      <c r="K8" s="91"/>
    </row>
    <row r="9" spans="1:12" ht="9.75" customHeight="1">
      <c r="A9" s="51"/>
      <c r="B9" s="51"/>
      <c r="C9" s="95"/>
      <c r="D9" s="51"/>
      <c r="E9" s="95"/>
      <c r="F9" s="51"/>
      <c r="G9" s="51"/>
      <c r="H9" s="51"/>
      <c r="I9" s="51"/>
      <c r="J9" s="51"/>
      <c r="K9" s="51"/>
    </row>
    <row r="10" spans="1:12" ht="12.75" customHeight="1">
      <c r="F10" s="96" t="s">
        <v>149</v>
      </c>
    </row>
    <row r="11" spans="1:12" ht="12.75" customHeight="1">
      <c r="F11" s="96"/>
      <c r="I11" s="46" t="s">
        <v>150</v>
      </c>
      <c r="J11" s="227">
        <v>2139261350</v>
      </c>
      <c r="K11" s="227"/>
    </row>
    <row r="12" spans="1:12">
      <c r="A12" s="2" t="s">
        <v>151</v>
      </c>
    </row>
    <row r="13" spans="1:12">
      <c r="A13" s="97">
        <v>1</v>
      </c>
      <c r="B13" s="97">
        <v>2</v>
      </c>
      <c r="C13" s="98">
        <v>3</v>
      </c>
      <c r="D13" s="97">
        <v>4</v>
      </c>
      <c r="E13" s="97">
        <v>5</v>
      </c>
      <c r="F13" s="45"/>
    </row>
    <row r="14" spans="1:12">
      <c r="A14" s="37"/>
      <c r="B14" s="37"/>
      <c r="C14" s="99" t="s">
        <v>152</v>
      </c>
      <c r="D14" s="37"/>
      <c r="E14" s="37"/>
      <c r="F14" s="37"/>
    </row>
    <row r="15" spans="1:12">
      <c r="A15" s="37"/>
      <c r="B15" s="37"/>
      <c r="C15" s="99" t="s">
        <v>153</v>
      </c>
      <c r="D15" s="37" t="s">
        <v>154</v>
      </c>
      <c r="E15" s="37"/>
      <c r="F15" s="37"/>
    </row>
    <row r="16" spans="1:12">
      <c r="A16" s="37" t="s">
        <v>155</v>
      </c>
      <c r="B16" s="37" t="s">
        <v>156</v>
      </c>
      <c r="C16" s="99" t="s">
        <v>157</v>
      </c>
      <c r="D16" s="37" t="s">
        <v>158</v>
      </c>
      <c r="E16" s="37" t="s">
        <v>159</v>
      </c>
      <c r="F16" s="37"/>
    </row>
    <row r="17" spans="1:6">
      <c r="A17" s="37"/>
      <c r="B17" s="37"/>
      <c r="C17" s="99" t="s">
        <v>160</v>
      </c>
      <c r="D17" s="37" t="s">
        <v>161</v>
      </c>
      <c r="E17" s="37"/>
      <c r="F17" s="37"/>
    </row>
    <row r="18" spans="1:6">
      <c r="A18" s="37"/>
      <c r="B18" s="37"/>
      <c r="C18" s="99" t="s">
        <v>162</v>
      </c>
      <c r="D18" s="37"/>
      <c r="E18" s="37"/>
      <c r="F18" s="37"/>
    </row>
    <row r="19" spans="1:6">
      <c r="A19" s="97"/>
      <c r="B19" s="97"/>
      <c r="C19" s="99" t="s">
        <v>163</v>
      </c>
      <c r="D19" s="97"/>
      <c r="E19" s="97"/>
      <c r="F19" s="97"/>
    </row>
    <row r="20" spans="1:6" ht="12" customHeight="1">
      <c r="A20" s="100" t="s">
        <v>344</v>
      </c>
      <c r="B20" s="221">
        <f>'Form1 General'!I200</f>
        <v>6691999.5199999996</v>
      </c>
      <c r="C20" s="221">
        <f>'Form4b General'!M36</f>
        <v>2451012.5199999996</v>
      </c>
      <c r="D20" s="222"/>
      <c r="E20" s="222">
        <v>2680490</v>
      </c>
      <c r="F20" s="2"/>
    </row>
    <row r="21" spans="1:6" ht="12" customHeight="1">
      <c r="A21" s="100" t="s">
        <v>26</v>
      </c>
      <c r="B21" s="221">
        <f>'Form1 Debt Svc'!I192</f>
        <v>1225832</v>
      </c>
      <c r="C21" s="221">
        <f>'Form4b Debt Svc'!M36</f>
        <v>1354941</v>
      </c>
      <c r="D21" s="222"/>
      <c r="E21" s="222">
        <v>1208715</v>
      </c>
      <c r="F21" s="2"/>
    </row>
    <row r="22" spans="1:6" ht="12" customHeight="1">
      <c r="A22" s="100"/>
      <c r="B22" s="102"/>
      <c r="C22" s="102"/>
      <c r="D22" s="101"/>
      <c r="E22" s="101"/>
      <c r="F22" s="2"/>
    </row>
    <row r="23" spans="1:6" ht="12" customHeight="1">
      <c r="A23" s="100"/>
      <c r="B23" s="101"/>
      <c r="C23" s="102"/>
      <c r="D23" s="101"/>
      <c r="E23" s="101"/>
      <c r="F23" s="2"/>
    </row>
    <row r="24" spans="1:6" ht="12" customHeight="1">
      <c r="A24" s="100"/>
      <c r="B24" s="101"/>
      <c r="C24" s="102"/>
      <c r="D24" s="101"/>
      <c r="E24" s="101"/>
      <c r="F24" s="2"/>
    </row>
    <row r="25" spans="1:6" ht="12" customHeight="1">
      <c r="A25" s="100"/>
      <c r="B25" s="101"/>
      <c r="C25" s="102"/>
      <c r="D25" s="101"/>
      <c r="E25" s="101"/>
      <c r="F25" s="2"/>
    </row>
    <row r="26" spans="1:6" ht="12" customHeight="1">
      <c r="A26" s="100"/>
      <c r="B26" s="101"/>
      <c r="C26" s="102"/>
      <c r="D26" s="101"/>
      <c r="E26" s="101"/>
      <c r="F26" s="2"/>
    </row>
    <row r="27" spans="1:6" ht="12" customHeight="1">
      <c r="A27" s="100"/>
      <c r="B27" s="101"/>
      <c r="C27" s="102"/>
      <c r="D27" s="101"/>
      <c r="E27" s="101"/>
      <c r="F27" s="2"/>
    </row>
    <row r="28" spans="1:6" ht="12" customHeight="1">
      <c r="A28" s="100"/>
      <c r="B28" s="101"/>
      <c r="C28" s="102"/>
      <c r="D28" s="101"/>
      <c r="E28" s="101"/>
      <c r="F28" s="2"/>
    </row>
    <row r="29" spans="1:6" ht="12" customHeight="1">
      <c r="A29" s="100"/>
      <c r="B29" s="101"/>
      <c r="C29" s="102"/>
      <c r="D29" s="101"/>
      <c r="E29" s="101"/>
      <c r="F29" s="2"/>
    </row>
    <row r="30" spans="1:6" ht="12" customHeight="1">
      <c r="A30" s="100"/>
      <c r="B30" s="101"/>
      <c r="C30" s="102"/>
      <c r="D30" s="101"/>
      <c r="E30" s="101"/>
      <c r="F30" s="2"/>
    </row>
    <row r="31" spans="1:6" ht="12" customHeight="1">
      <c r="A31" s="100"/>
      <c r="B31" s="101"/>
      <c r="C31" s="102"/>
      <c r="D31" s="101"/>
      <c r="E31" s="101"/>
      <c r="F31" s="2"/>
    </row>
    <row r="32" spans="1:6" ht="12" customHeight="1">
      <c r="A32" s="100"/>
      <c r="B32" s="101"/>
      <c r="C32" s="102"/>
      <c r="D32" s="101"/>
      <c r="E32" s="101"/>
      <c r="F32" s="2"/>
    </row>
    <row r="33" spans="1:11" ht="12" customHeight="1">
      <c r="A33" s="100"/>
      <c r="B33" s="101"/>
      <c r="C33" s="102"/>
      <c r="D33" s="101"/>
      <c r="E33" s="101"/>
      <c r="F33" s="2"/>
    </row>
    <row r="34" spans="1:11" ht="12" customHeight="1">
      <c r="A34" s="100"/>
      <c r="B34" s="101"/>
      <c r="C34" s="102"/>
      <c r="D34" s="101"/>
      <c r="E34" s="101"/>
      <c r="F34" s="2"/>
    </row>
    <row r="35" spans="1:11" ht="12" customHeight="1">
      <c r="A35" s="100"/>
      <c r="B35" s="101"/>
      <c r="C35" s="102"/>
      <c r="D35" s="101"/>
      <c r="E35" s="101"/>
      <c r="F35" s="2"/>
    </row>
    <row r="36" spans="1:11" ht="12" customHeight="1">
      <c r="A36" s="100"/>
      <c r="B36" s="101"/>
      <c r="C36" s="102"/>
      <c r="D36" s="101"/>
      <c r="E36" s="101"/>
      <c r="F36" s="2"/>
    </row>
    <row r="37" spans="1:11" ht="12" customHeight="1">
      <c r="A37" s="100"/>
      <c r="B37" s="101"/>
      <c r="C37" s="102"/>
      <c r="D37" s="101"/>
      <c r="E37" s="101"/>
      <c r="F37" s="2"/>
    </row>
    <row r="38" spans="1:11" ht="12" customHeight="1">
      <c r="A38" s="100"/>
      <c r="B38" s="101"/>
      <c r="C38" s="102"/>
      <c r="D38" s="101"/>
      <c r="E38" s="101"/>
      <c r="F38" s="2"/>
    </row>
    <row r="39" spans="1:11" ht="12" customHeight="1">
      <c r="A39" s="100"/>
      <c r="B39" s="101"/>
      <c r="C39" s="102"/>
      <c r="D39" s="101"/>
      <c r="E39" s="101"/>
      <c r="F39" s="2"/>
    </row>
    <row r="40" spans="1:11" ht="12" customHeight="1">
      <c r="A40" s="103" t="s">
        <v>164</v>
      </c>
      <c r="B40" s="222">
        <f>SUM(B20:B39)</f>
        <v>7917831.5199999996</v>
      </c>
      <c r="C40" s="221">
        <f>SUM(C20:C39)</f>
        <v>3805953.5199999996</v>
      </c>
      <c r="D40" s="221">
        <f>SUM(D20:D39)</f>
        <v>0</v>
      </c>
      <c r="E40" s="222">
        <f>SUM(E20:E39)</f>
        <v>3889205</v>
      </c>
      <c r="F40" s="2"/>
    </row>
    <row r="41" spans="1:11" ht="9" customHeight="1">
      <c r="A41" s="2"/>
      <c r="B41" s="2"/>
      <c r="C41" s="2"/>
      <c r="D41" s="2"/>
      <c r="E41" s="2"/>
      <c r="F41" s="104"/>
      <c r="G41" s="2"/>
      <c r="H41" s="105"/>
      <c r="I41" s="106"/>
      <c r="J41" s="51"/>
      <c r="K41" s="2"/>
    </row>
    <row r="42" spans="1:11" s="92" customFormat="1" ht="10.5" customHeight="1">
      <c r="D42" s="91"/>
      <c r="H42" s="107"/>
      <c r="I42" s="108"/>
      <c r="J42" s="91"/>
    </row>
    <row r="43" spans="1:11" s="92" customFormat="1" ht="10.5" customHeight="1"/>
    <row r="44" spans="1:11" s="92" customFormat="1" ht="10.5" customHeight="1">
      <c r="A44" s="92" t="s">
        <v>338</v>
      </c>
      <c r="E44" s="91"/>
      <c r="F44" s="91"/>
    </row>
    <row r="45" spans="1:11" s="92" customFormat="1" ht="10.5" customHeight="1">
      <c r="E45" s="91"/>
      <c r="F45" s="91"/>
    </row>
    <row r="46" spans="1:11" s="92" customFormat="1" ht="10.5" customHeight="1">
      <c r="A46" s="92" t="s">
        <v>322</v>
      </c>
    </row>
    <row r="47" spans="1:11" s="92" customFormat="1" ht="10.5" customHeight="1">
      <c r="A47" s="92" t="s">
        <v>324</v>
      </c>
    </row>
    <row r="48" spans="1:11" s="92" customFormat="1" ht="10.5" customHeight="1">
      <c r="A48" s="92" t="s">
        <v>325</v>
      </c>
    </row>
    <row r="49" spans="1:9" s="92" customFormat="1" ht="10.5" customHeight="1">
      <c r="A49" s="92" t="s">
        <v>323</v>
      </c>
      <c r="F49" s="91"/>
      <c r="G49" s="91"/>
      <c r="H49" s="91"/>
      <c r="I49" s="91"/>
    </row>
    <row r="50" spans="1:9" s="92" customFormat="1" ht="10.5" customHeight="1">
      <c r="F50" s="91"/>
      <c r="G50" s="91"/>
      <c r="H50" s="91"/>
      <c r="I50" s="91"/>
    </row>
    <row r="51" spans="1:9" s="92" customFormat="1" ht="10.5" customHeight="1">
      <c r="G51" s="109"/>
      <c r="H51" s="109"/>
      <c r="I51" s="109"/>
    </row>
    <row r="52" spans="1:9">
      <c r="A52" s="2" t="s">
        <v>436</v>
      </c>
      <c r="G52" s="45" t="s">
        <v>165</v>
      </c>
    </row>
  </sheetData>
  <mergeCells count="1">
    <mergeCell ref="J11:K11"/>
  </mergeCells>
  <phoneticPr fontId="11" type="noConversion"/>
  <printOptions horizontalCentered="1"/>
  <pageMargins left="0" right="0" top="0" bottom="0" header="0" footer="0"/>
  <pageSetup paperSize="5" orientation="landscape" horizontalDpi="144" verticalDpi="144" r:id="rId1"/>
  <headerFooter alignWithMargins="0"/>
</worksheet>
</file>

<file path=xl/worksheets/sheet6.xml><?xml version="1.0" encoding="utf-8"?>
<worksheet xmlns="http://schemas.openxmlformats.org/spreadsheetml/2006/main" xmlns:r="http://schemas.openxmlformats.org/officeDocument/2006/relationships">
  <dimension ref="A1:K70"/>
  <sheetViews>
    <sheetView workbookViewId="0">
      <selection activeCell="A2" sqref="A2"/>
    </sheetView>
  </sheetViews>
  <sheetFormatPr defaultRowHeight="11.25"/>
  <cols>
    <col min="1" max="1" width="3.7109375" style="2" customWidth="1"/>
    <col min="2" max="2" width="12.7109375" style="2" customWidth="1"/>
    <col min="3" max="3" width="30.7109375" style="2" customWidth="1"/>
    <col min="4" max="5" width="15.7109375" style="2" customWidth="1"/>
    <col min="6" max="6" width="5.7109375" style="2" customWidth="1"/>
    <col min="7" max="7" width="25.7109375" style="2" customWidth="1"/>
    <col min="8" max="9" width="15.7109375" style="2" customWidth="1"/>
    <col min="10" max="10" width="12.7109375" style="2" customWidth="1"/>
    <col min="11" max="11" width="3.7109375" style="2" customWidth="1"/>
    <col min="12" max="16384" width="9.140625" style="2"/>
  </cols>
  <sheetData>
    <row r="1" spans="1:11">
      <c r="A1" s="51"/>
      <c r="B1" s="51"/>
      <c r="C1" s="51"/>
      <c r="D1" s="51"/>
      <c r="E1" s="51"/>
      <c r="F1" s="51"/>
      <c r="G1" s="51"/>
      <c r="H1" s="51"/>
      <c r="I1" s="51"/>
    </row>
    <row r="2" spans="1:11">
      <c r="A2" s="51"/>
      <c r="B2" s="51"/>
      <c r="C2" s="51"/>
      <c r="D2" s="51"/>
      <c r="E2" s="51"/>
      <c r="F2" s="51"/>
      <c r="G2" s="51"/>
      <c r="H2" s="51"/>
      <c r="I2" s="51"/>
    </row>
    <row r="3" spans="1:11" ht="12.75">
      <c r="A3" s="110" t="s">
        <v>166</v>
      </c>
      <c r="B3" s="111"/>
      <c r="C3" s="111"/>
      <c r="D3" s="111"/>
      <c r="E3" s="111"/>
      <c r="F3" s="111"/>
      <c r="G3" s="111"/>
      <c r="H3" s="111"/>
      <c r="I3" s="111"/>
      <c r="J3" s="111"/>
      <c r="K3" s="111"/>
    </row>
    <row r="4" spans="1:11">
      <c r="A4" s="111" t="s">
        <v>167</v>
      </c>
      <c r="B4" s="111"/>
      <c r="C4" s="111"/>
      <c r="D4" s="111"/>
      <c r="E4" s="111"/>
      <c r="F4" s="111"/>
      <c r="G4" s="111"/>
      <c r="H4" s="111"/>
      <c r="I4" s="111"/>
      <c r="J4" s="111"/>
      <c r="K4" s="111"/>
    </row>
    <row r="5" spans="1:11">
      <c r="A5" s="2" t="s">
        <v>168</v>
      </c>
    </row>
    <row r="7" spans="1:11">
      <c r="A7" s="112" t="s">
        <v>169</v>
      </c>
      <c r="B7" s="2" t="s">
        <v>170</v>
      </c>
      <c r="F7" s="113" t="s">
        <v>171</v>
      </c>
      <c r="G7" s="2" t="s">
        <v>172</v>
      </c>
    </row>
    <row r="8" spans="1:11">
      <c r="B8" s="2" t="s">
        <v>173</v>
      </c>
      <c r="F8" s="53"/>
    </row>
    <row r="9" spans="1:11">
      <c r="B9" s="2" t="s">
        <v>216</v>
      </c>
      <c r="F9" s="113" t="s">
        <v>174</v>
      </c>
      <c r="G9" s="2" t="s">
        <v>175</v>
      </c>
    </row>
    <row r="10" spans="1:11">
      <c r="B10" s="2" t="s">
        <v>176</v>
      </c>
      <c r="F10" s="53"/>
      <c r="G10" s="2" t="s">
        <v>177</v>
      </c>
    </row>
    <row r="11" spans="1:11">
      <c r="B11" s="2" t="s">
        <v>178</v>
      </c>
      <c r="F11" s="53"/>
      <c r="G11" s="2" t="s">
        <v>179</v>
      </c>
    </row>
    <row r="12" spans="1:11">
      <c r="F12" s="53"/>
      <c r="G12" s="2" t="s">
        <v>180</v>
      </c>
    </row>
    <row r="13" spans="1:11">
      <c r="A13" s="112" t="s">
        <v>181</v>
      </c>
      <c r="B13" s="2" t="s">
        <v>182</v>
      </c>
      <c r="F13" s="53"/>
    </row>
    <row r="14" spans="1:11">
      <c r="B14" s="2" t="s">
        <v>183</v>
      </c>
      <c r="F14" s="114" t="s">
        <v>184</v>
      </c>
    </row>
    <row r="15" spans="1:11">
      <c r="F15" s="53"/>
    </row>
    <row r="16" spans="1:11">
      <c r="A16" s="112" t="s">
        <v>185</v>
      </c>
      <c r="B16" s="2" t="s">
        <v>186</v>
      </c>
      <c r="F16" s="113" t="s">
        <v>169</v>
      </c>
      <c r="G16" s="2" t="s">
        <v>187</v>
      </c>
    </row>
    <row r="17" spans="1:7">
      <c r="B17" s="2" t="s">
        <v>188</v>
      </c>
      <c r="F17" s="53"/>
      <c r="G17" s="2" t="s">
        <v>189</v>
      </c>
    </row>
    <row r="18" spans="1:7">
      <c r="B18" s="2" t="s">
        <v>190</v>
      </c>
      <c r="F18" s="53"/>
      <c r="G18" s="2" t="s">
        <v>191</v>
      </c>
    </row>
    <row r="19" spans="1:7">
      <c r="B19" s="2" t="s">
        <v>192</v>
      </c>
      <c r="F19" s="53"/>
    </row>
    <row r="20" spans="1:7">
      <c r="B20" s="2" t="s">
        <v>193</v>
      </c>
      <c r="F20" s="113" t="s">
        <v>181</v>
      </c>
      <c r="G20" s="2" t="s">
        <v>194</v>
      </c>
    </row>
    <row r="21" spans="1:7">
      <c r="F21" s="53"/>
      <c r="G21" s="2" t="s">
        <v>195</v>
      </c>
    </row>
    <row r="22" spans="1:7">
      <c r="A22" s="112" t="s">
        <v>196</v>
      </c>
      <c r="B22" s="2" t="s">
        <v>197</v>
      </c>
      <c r="F22" s="53"/>
      <c r="G22" s="2" t="s">
        <v>198</v>
      </c>
    </row>
    <row r="23" spans="1:7">
      <c r="B23" s="2" t="s">
        <v>199</v>
      </c>
      <c r="F23" s="53"/>
    </row>
    <row r="24" spans="1:7">
      <c r="B24" s="2" t="s">
        <v>200</v>
      </c>
      <c r="F24" s="113" t="s">
        <v>185</v>
      </c>
      <c r="G24" s="2" t="s">
        <v>201</v>
      </c>
    </row>
    <row r="25" spans="1:7">
      <c r="F25" s="53"/>
      <c r="G25" s="2" t="s">
        <v>202</v>
      </c>
    </row>
    <row r="26" spans="1:7">
      <c r="A26" s="112" t="s">
        <v>203</v>
      </c>
      <c r="B26" s="2" t="s">
        <v>204</v>
      </c>
      <c r="F26" s="53"/>
      <c r="G26" s="2" t="s">
        <v>205</v>
      </c>
    </row>
    <row r="27" spans="1:7">
      <c r="B27" s="2" t="s">
        <v>206</v>
      </c>
      <c r="F27" s="53"/>
    </row>
    <row r="28" spans="1:7">
      <c r="B28" s="2" t="s">
        <v>207</v>
      </c>
      <c r="F28" s="113" t="s">
        <v>196</v>
      </c>
      <c r="G28" s="2" t="s">
        <v>208</v>
      </c>
    </row>
    <row r="29" spans="1:7">
      <c r="B29" s="2" t="s">
        <v>209</v>
      </c>
      <c r="F29" s="53"/>
      <c r="G29" s="2" t="s">
        <v>210</v>
      </c>
    </row>
    <row r="30" spans="1:7">
      <c r="B30" s="2" t="s">
        <v>211</v>
      </c>
      <c r="F30" s="53"/>
    </row>
    <row r="31" spans="1:7">
      <c r="B31" s="2" t="s">
        <v>212</v>
      </c>
      <c r="F31" s="113" t="s">
        <v>203</v>
      </c>
      <c r="G31" s="2" t="s">
        <v>213</v>
      </c>
    </row>
    <row r="32" spans="1:7">
      <c r="B32" s="2" t="s">
        <v>214</v>
      </c>
      <c r="F32" s="53"/>
      <c r="G32" s="2" t="s">
        <v>215</v>
      </c>
    </row>
    <row r="33" spans="6:6">
      <c r="F33" s="53"/>
    </row>
    <row r="34" spans="6:6">
      <c r="F34" s="53"/>
    </row>
    <row r="35" spans="6:6">
      <c r="F35" s="53"/>
    </row>
    <row r="36" spans="6:6">
      <c r="F36" s="53"/>
    </row>
    <row r="37" spans="6:6">
      <c r="F37" s="53"/>
    </row>
    <row r="38" spans="6:6">
      <c r="F38" s="53"/>
    </row>
    <row r="39" spans="6:6">
      <c r="F39" s="53"/>
    </row>
    <row r="40" spans="6:6">
      <c r="F40" s="53"/>
    </row>
    <row r="41" spans="6:6">
      <c r="F41" s="53"/>
    </row>
    <row r="42" spans="6:6">
      <c r="F42" s="53"/>
    </row>
    <row r="43" spans="6:6">
      <c r="F43" s="53"/>
    </row>
    <row r="44" spans="6:6">
      <c r="F44" s="53"/>
    </row>
    <row r="45" spans="6:6">
      <c r="F45" s="53"/>
    </row>
    <row r="46" spans="6:6">
      <c r="F46" s="53"/>
    </row>
    <row r="47" spans="6:6">
      <c r="F47" s="53"/>
    </row>
    <row r="48" spans="6:6">
      <c r="F48" s="53"/>
    </row>
    <row r="49" spans="6:6">
      <c r="F49" s="53"/>
    </row>
    <row r="50" spans="6:6">
      <c r="F50" s="53"/>
    </row>
    <row r="51" spans="6:6">
      <c r="F51" s="53"/>
    </row>
    <row r="52" spans="6:6">
      <c r="F52" s="53"/>
    </row>
    <row r="53" spans="6:6">
      <c r="F53" s="53"/>
    </row>
    <row r="54" spans="6:6">
      <c r="F54" s="53"/>
    </row>
    <row r="55" spans="6:6">
      <c r="F55" s="53"/>
    </row>
    <row r="56" spans="6:6">
      <c r="F56" s="53"/>
    </row>
    <row r="57" spans="6:6">
      <c r="F57" s="53"/>
    </row>
    <row r="58" spans="6:6">
      <c r="F58" s="53"/>
    </row>
    <row r="59" spans="6:6">
      <c r="F59" s="53"/>
    </row>
    <row r="60" spans="6:6">
      <c r="F60" s="53"/>
    </row>
    <row r="61" spans="6:6">
      <c r="F61" s="53"/>
    </row>
    <row r="62" spans="6:6">
      <c r="F62" s="53"/>
    </row>
    <row r="63" spans="6:6">
      <c r="F63" s="53"/>
    </row>
    <row r="64" spans="6:6">
      <c r="F64" s="53"/>
    </row>
    <row r="65" spans="6:6">
      <c r="F65" s="53"/>
    </row>
    <row r="66" spans="6:6">
      <c r="F66" s="53"/>
    </row>
    <row r="67" spans="6:6">
      <c r="F67" s="53"/>
    </row>
    <row r="68" spans="6:6">
      <c r="F68" s="53"/>
    </row>
    <row r="69" spans="6:6">
      <c r="F69" s="53"/>
    </row>
    <row r="70" spans="6:6">
      <c r="F70" s="53"/>
    </row>
  </sheetData>
  <phoneticPr fontId="11" type="noConversion"/>
  <printOptions horizontalCentered="1"/>
  <pageMargins left="0" right="0" top="0" bottom="0" header="0" footer="0"/>
  <pageSetup paperSize="5" orientation="landscape" r:id="rId1"/>
  <headerFooter alignWithMargins="0"/>
</worksheet>
</file>

<file path=xl/worksheets/sheet7.xml><?xml version="1.0" encoding="utf-8"?>
<worksheet xmlns="http://schemas.openxmlformats.org/spreadsheetml/2006/main" xmlns:r="http://schemas.openxmlformats.org/officeDocument/2006/relationships">
  <dimension ref="A1:K43"/>
  <sheetViews>
    <sheetView zoomScaleNormal="85" workbookViewId="0">
      <selection activeCell="A15" sqref="A15"/>
    </sheetView>
  </sheetViews>
  <sheetFormatPr defaultRowHeight="12.75"/>
  <cols>
    <col min="1" max="1" width="25.7109375" customWidth="1"/>
    <col min="2" max="2" width="1.7109375" customWidth="1"/>
    <col min="3" max="3" width="25.7109375" customWidth="1"/>
    <col min="4" max="4" width="2.7109375" customWidth="1"/>
    <col min="5" max="5" width="25.7109375" customWidth="1"/>
    <col min="6" max="6" width="1.7109375" customWidth="1"/>
    <col min="7" max="7" width="25.7109375" customWidth="1"/>
    <col min="8" max="8" width="2.7109375" customWidth="1"/>
    <col min="9" max="9" width="25.7109375" customWidth="1"/>
    <col min="10" max="10" width="1.7109375" customWidth="1"/>
    <col min="11" max="11" width="25.7109375" customWidth="1"/>
  </cols>
  <sheetData>
    <row r="1" spans="1:11" ht="9.6" customHeight="1">
      <c r="A1" s="2" t="s">
        <v>217</v>
      </c>
      <c r="K1" s="46" t="s">
        <v>218</v>
      </c>
    </row>
    <row r="2" spans="1:11" ht="9.6" customHeight="1">
      <c r="A2" s="2" t="s">
        <v>219</v>
      </c>
      <c r="K2" s="46"/>
    </row>
    <row r="3" spans="1:11">
      <c r="A3" s="57" t="s">
        <v>220</v>
      </c>
      <c r="B3" s="22"/>
      <c r="C3" s="22"/>
      <c r="D3" s="22"/>
      <c r="E3" s="22"/>
      <c r="F3" s="22"/>
      <c r="G3" s="22"/>
      <c r="H3" s="22"/>
      <c r="I3" s="22"/>
      <c r="J3" s="22"/>
      <c r="K3" s="22"/>
    </row>
    <row r="4" spans="1:11" ht="9" customHeight="1">
      <c r="A4" s="57"/>
      <c r="B4" s="22"/>
      <c r="C4" s="22"/>
      <c r="D4" s="22"/>
      <c r="E4" s="22"/>
      <c r="F4" s="22"/>
      <c r="G4" s="22"/>
      <c r="H4" s="22"/>
      <c r="I4" s="22"/>
      <c r="J4" s="22"/>
      <c r="K4" s="22"/>
    </row>
    <row r="5" spans="1:11">
      <c r="A5" s="115" t="s">
        <v>419</v>
      </c>
      <c r="D5" s="2"/>
      <c r="E5" s="2"/>
      <c r="F5" s="2"/>
      <c r="G5" s="2"/>
      <c r="H5" s="2"/>
      <c r="I5" s="2"/>
    </row>
    <row r="6" spans="1:11">
      <c r="A6" s="115" t="s">
        <v>438</v>
      </c>
      <c r="D6" s="2"/>
      <c r="E6" s="2"/>
      <c r="F6" s="2"/>
      <c r="G6" s="2"/>
      <c r="H6" s="2"/>
      <c r="I6" s="2"/>
    </row>
    <row r="7" spans="1:11">
      <c r="A7" s="115" t="s">
        <v>221</v>
      </c>
      <c r="D7" s="2"/>
      <c r="E7" s="2"/>
      <c r="F7" s="2"/>
      <c r="G7" s="2"/>
      <c r="H7" s="2"/>
      <c r="I7" s="2"/>
    </row>
    <row r="8" spans="1:11">
      <c r="A8" s="115" t="s">
        <v>417</v>
      </c>
      <c r="D8" s="2"/>
      <c r="E8" s="2"/>
      <c r="F8" s="2"/>
      <c r="G8" s="2"/>
      <c r="H8" s="2"/>
      <c r="I8" s="2"/>
    </row>
    <row r="9" spans="1:11">
      <c r="A9" s="115" t="s">
        <v>222</v>
      </c>
      <c r="D9" s="2"/>
      <c r="E9" s="2"/>
      <c r="F9" s="2"/>
      <c r="G9" s="2"/>
      <c r="H9" s="2"/>
      <c r="I9" s="2"/>
    </row>
    <row r="10" spans="1:11" ht="10.5" customHeight="1">
      <c r="A10" s="2"/>
      <c r="D10" s="2"/>
      <c r="E10" s="2"/>
      <c r="F10" s="2"/>
      <c r="G10" s="2"/>
      <c r="H10" s="2"/>
      <c r="I10" s="2"/>
    </row>
    <row r="11" spans="1:11">
      <c r="E11" s="116" t="s">
        <v>223</v>
      </c>
    </row>
    <row r="12" spans="1:11" ht="18" customHeight="1">
      <c r="A12" s="117" t="s">
        <v>224</v>
      </c>
      <c r="B12" s="117"/>
      <c r="C12" s="117"/>
      <c r="D12" s="2"/>
      <c r="E12" s="7"/>
      <c r="F12" s="50" t="s">
        <v>225</v>
      </c>
      <c r="G12" s="117"/>
      <c r="H12" s="2"/>
      <c r="I12" s="117" t="s">
        <v>420</v>
      </c>
      <c r="J12" s="117"/>
      <c r="K12" s="117"/>
    </row>
    <row r="13" spans="1:11" ht="15" customHeight="1">
      <c r="A13" s="118" t="s">
        <v>226</v>
      </c>
      <c r="B13" s="118"/>
      <c r="C13" s="118"/>
      <c r="D13" s="89"/>
      <c r="E13" s="118" t="s">
        <v>227</v>
      </c>
      <c r="F13" s="118"/>
      <c r="G13" s="118"/>
      <c r="H13" s="89"/>
      <c r="I13" s="118" t="s">
        <v>227</v>
      </c>
      <c r="J13" s="118"/>
      <c r="K13" s="118"/>
    </row>
    <row r="14" spans="1:11" ht="15" customHeight="1">
      <c r="A14" s="118" t="s">
        <v>228</v>
      </c>
      <c r="B14" s="118"/>
      <c r="C14" s="118"/>
      <c r="D14" s="89"/>
      <c r="E14" s="118" t="s">
        <v>229</v>
      </c>
      <c r="F14" s="118"/>
      <c r="G14" s="118"/>
      <c r="H14" s="89"/>
      <c r="I14" s="118" t="s">
        <v>336</v>
      </c>
      <c r="J14" s="118"/>
      <c r="K14" s="118"/>
    </row>
    <row r="15" spans="1:11" ht="15" customHeight="1">
      <c r="A15" s="118" t="s">
        <v>230</v>
      </c>
      <c r="B15" s="118"/>
      <c r="C15" s="118"/>
      <c r="D15" s="89"/>
      <c r="E15" s="118" t="s">
        <v>231</v>
      </c>
      <c r="F15" s="118"/>
      <c r="G15" s="118"/>
      <c r="H15" s="89"/>
      <c r="I15" s="118" t="s">
        <v>232</v>
      </c>
      <c r="J15" s="118"/>
      <c r="K15" s="118"/>
    </row>
    <row r="16" spans="1:11">
      <c r="A16" s="89"/>
      <c r="B16" s="119"/>
      <c r="C16" s="119"/>
      <c r="D16" s="89"/>
      <c r="E16" s="89"/>
      <c r="F16" s="89"/>
      <c r="G16" s="89"/>
      <c r="H16" s="89"/>
      <c r="I16" s="89"/>
      <c r="J16" s="89"/>
      <c r="K16" s="89"/>
    </row>
    <row r="17" spans="1:11" ht="9.75" customHeight="1">
      <c r="A17" s="89"/>
      <c r="B17" s="89"/>
      <c r="C17" s="118" t="s">
        <v>233</v>
      </c>
      <c r="D17" s="89"/>
      <c r="H17" s="89"/>
    </row>
    <row r="18" spans="1:11" ht="15.75">
      <c r="A18" s="89" t="s">
        <v>234</v>
      </c>
      <c r="B18" s="89"/>
      <c r="C18" s="89"/>
      <c r="D18" s="89"/>
      <c r="E18" s="120" t="s">
        <v>235</v>
      </c>
      <c r="F18" s="89"/>
      <c r="G18" s="120" t="s">
        <v>236</v>
      </c>
      <c r="H18" s="89"/>
      <c r="I18" s="121" t="s">
        <v>235</v>
      </c>
      <c r="J18" s="122"/>
      <c r="K18" s="120" t="s">
        <v>236</v>
      </c>
    </row>
    <row r="19" spans="1:11">
      <c r="A19" s="119"/>
      <c r="B19" s="119"/>
      <c r="C19" s="89"/>
      <c r="D19" s="89"/>
      <c r="E19" s="119"/>
      <c r="F19" s="89"/>
      <c r="G19" s="119"/>
      <c r="H19" s="89"/>
      <c r="I19" s="119"/>
      <c r="J19" s="89"/>
      <c r="K19" s="119"/>
    </row>
    <row r="20" spans="1:11" ht="11.1" customHeight="1">
      <c r="A20" s="118" t="s">
        <v>237</v>
      </c>
      <c r="B20" s="89"/>
      <c r="C20" s="89"/>
      <c r="D20" s="89"/>
      <c r="E20" s="123" t="s">
        <v>238</v>
      </c>
      <c r="F20" s="89"/>
      <c r="G20" s="123" t="s">
        <v>238</v>
      </c>
      <c r="H20" s="89"/>
      <c r="I20" s="123" t="s">
        <v>337</v>
      </c>
      <c r="J20" s="89"/>
      <c r="K20" s="123" t="s">
        <v>337</v>
      </c>
    </row>
    <row r="21" spans="1:11" ht="12" customHeight="1">
      <c r="A21" s="89"/>
      <c r="B21" s="89"/>
      <c r="C21" s="89"/>
      <c r="D21" s="89"/>
      <c r="E21" s="119"/>
      <c r="F21" s="89"/>
      <c r="G21" s="119"/>
      <c r="H21" s="89"/>
      <c r="I21" s="119"/>
      <c r="J21" s="89"/>
      <c r="K21" s="119"/>
    </row>
    <row r="22" spans="1:11" ht="11.1" customHeight="1">
      <c r="A22" s="118" t="s">
        <v>240</v>
      </c>
      <c r="B22" s="118"/>
      <c r="C22" s="118"/>
      <c r="D22" s="89"/>
      <c r="E22" s="123" t="s">
        <v>238</v>
      </c>
      <c r="F22" s="89"/>
      <c r="G22" s="123" t="s">
        <v>238</v>
      </c>
      <c r="H22" s="89"/>
      <c r="I22" s="123" t="s">
        <v>337</v>
      </c>
      <c r="J22" s="89"/>
      <c r="K22" s="123" t="s">
        <v>337</v>
      </c>
    </row>
    <row r="23" spans="1:11" ht="15.95" customHeight="1">
      <c r="A23" s="124" t="s">
        <v>241</v>
      </c>
      <c r="B23" s="124"/>
      <c r="C23" s="124"/>
      <c r="D23" s="89"/>
      <c r="E23" s="119"/>
      <c r="F23" s="89"/>
      <c r="G23" s="119"/>
      <c r="H23" s="89"/>
      <c r="I23" s="119"/>
      <c r="J23" s="89"/>
      <c r="K23" s="119"/>
    </row>
    <row r="24" spans="1:11" ht="11.45" customHeight="1">
      <c r="A24" s="118" t="s">
        <v>242</v>
      </c>
      <c r="B24" s="118"/>
      <c r="C24" s="118"/>
      <c r="D24" s="89"/>
      <c r="E24" s="123" t="s">
        <v>238</v>
      </c>
      <c r="F24" s="89"/>
      <c r="G24" s="123" t="s">
        <v>238</v>
      </c>
      <c r="H24" s="89"/>
      <c r="I24" s="123" t="s">
        <v>337</v>
      </c>
      <c r="J24" s="89"/>
      <c r="K24" s="123" t="s">
        <v>337</v>
      </c>
    </row>
    <row r="25" spans="1:11">
      <c r="D25" s="89"/>
      <c r="E25" s="119"/>
      <c r="F25" s="89"/>
      <c r="G25" s="119"/>
      <c r="H25" s="89"/>
      <c r="I25" s="119"/>
      <c r="J25" s="89"/>
      <c r="K25" s="119"/>
    </row>
    <row r="26" spans="1:11" ht="11.1" customHeight="1">
      <c r="A26" s="120" t="s">
        <v>235</v>
      </c>
      <c r="B26" s="123"/>
      <c r="C26" s="120" t="s">
        <v>236</v>
      </c>
      <c r="D26" s="89"/>
      <c r="E26" s="123" t="s">
        <v>238</v>
      </c>
      <c r="F26" s="89"/>
      <c r="G26" s="123" t="s">
        <v>238</v>
      </c>
      <c r="H26" s="89"/>
      <c r="I26" s="123" t="s">
        <v>337</v>
      </c>
      <c r="J26" s="89"/>
      <c r="K26" s="123" t="s">
        <v>337</v>
      </c>
    </row>
    <row r="27" spans="1:11" ht="15" customHeight="1">
      <c r="A27" s="125"/>
      <c r="B27" s="123"/>
      <c r="C27" s="125"/>
      <c r="D27" s="89"/>
      <c r="E27" s="119"/>
      <c r="F27" s="89"/>
      <c r="G27" s="119"/>
      <c r="H27" s="89"/>
      <c r="I27" s="119"/>
      <c r="J27" s="89"/>
      <c r="K27" s="119"/>
    </row>
    <row r="28" spans="1:11" ht="11.1" customHeight="1">
      <c r="A28" s="123" t="s">
        <v>239</v>
      </c>
      <c r="B28" s="123"/>
      <c r="C28" s="123" t="s">
        <v>239</v>
      </c>
      <c r="D28" s="89"/>
      <c r="E28" s="123" t="s">
        <v>238</v>
      </c>
      <c r="F28" s="89"/>
      <c r="G28" s="123" t="s">
        <v>238</v>
      </c>
      <c r="H28" s="89"/>
      <c r="I28" s="123" t="s">
        <v>337</v>
      </c>
      <c r="J28" s="89"/>
      <c r="K28" s="123" t="s">
        <v>337</v>
      </c>
    </row>
    <row r="29" spans="1:11" ht="15" customHeight="1">
      <c r="A29" s="125"/>
      <c r="B29" s="123"/>
      <c r="C29" s="125"/>
      <c r="D29" s="89"/>
      <c r="E29" s="119"/>
      <c r="F29" s="89"/>
      <c r="G29" s="119"/>
      <c r="H29" s="89"/>
      <c r="I29" s="119"/>
      <c r="J29" s="89"/>
      <c r="K29" s="119"/>
    </row>
    <row r="30" spans="1:11" ht="11.1" customHeight="1">
      <c r="A30" s="123" t="s">
        <v>239</v>
      </c>
      <c r="B30" s="123"/>
      <c r="C30" s="123" t="s">
        <v>239</v>
      </c>
      <c r="D30" s="89"/>
      <c r="E30" s="123" t="s">
        <v>238</v>
      </c>
      <c r="F30" s="89"/>
      <c r="G30" s="123" t="s">
        <v>238</v>
      </c>
      <c r="H30" s="89"/>
      <c r="I30" s="123" t="s">
        <v>337</v>
      </c>
      <c r="J30" s="89"/>
      <c r="K30" s="123" t="s">
        <v>337</v>
      </c>
    </row>
    <row r="31" spans="1:11" ht="15" customHeight="1">
      <c r="A31" s="125"/>
      <c r="B31" s="123"/>
      <c r="C31" s="125"/>
      <c r="D31" s="89"/>
      <c r="E31" s="119"/>
      <c r="F31" s="89"/>
      <c r="G31" s="119"/>
      <c r="H31" s="89"/>
      <c r="I31" s="119"/>
      <c r="J31" s="89"/>
      <c r="K31" s="119"/>
    </row>
    <row r="32" spans="1:11" ht="11.1" customHeight="1">
      <c r="A32" s="123" t="s">
        <v>239</v>
      </c>
      <c r="B32" s="123"/>
      <c r="C32" s="123" t="s">
        <v>239</v>
      </c>
      <c r="D32" s="89"/>
      <c r="E32" s="123" t="s">
        <v>238</v>
      </c>
      <c r="F32" s="89"/>
      <c r="G32" s="123" t="s">
        <v>238</v>
      </c>
      <c r="H32" s="89"/>
      <c r="I32" s="123" t="s">
        <v>337</v>
      </c>
      <c r="J32" s="89"/>
      <c r="K32" s="123" t="s">
        <v>337</v>
      </c>
    </row>
    <row r="33" spans="1:11" ht="15" customHeight="1">
      <c r="A33" s="125"/>
      <c r="B33" s="123"/>
      <c r="C33" s="125"/>
      <c r="D33" s="89"/>
      <c r="E33" s="119"/>
      <c r="F33" s="89"/>
      <c r="G33" s="119"/>
      <c r="H33" s="89"/>
      <c r="I33" s="89"/>
      <c r="J33" s="89"/>
      <c r="K33" s="89"/>
    </row>
    <row r="34" spans="1:11" ht="11.1" customHeight="1">
      <c r="A34" s="123" t="s">
        <v>239</v>
      </c>
      <c r="B34" s="123"/>
      <c r="C34" s="123" t="s">
        <v>239</v>
      </c>
      <c r="D34" s="89"/>
      <c r="E34" s="123" t="s">
        <v>238</v>
      </c>
      <c r="F34" s="89"/>
      <c r="G34" s="123" t="s">
        <v>238</v>
      </c>
      <c r="H34" s="89"/>
    </row>
    <row r="35" spans="1:11" ht="15" customHeight="1">
      <c r="A35" s="125"/>
      <c r="B35" s="123"/>
      <c r="C35" s="125"/>
      <c r="D35" s="89"/>
      <c r="E35" s="49"/>
      <c r="F35" s="2"/>
      <c r="G35" s="49"/>
      <c r="H35" s="89"/>
    </row>
    <row r="36" spans="1:11" ht="11.1" customHeight="1">
      <c r="A36" s="123" t="s">
        <v>239</v>
      </c>
      <c r="B36" s="123"/>
      <c r="C36" s="123" t="s">
        <v>239</v>
      </c>
      <c r="D36" s="89"/>
      <c r="E36" s="123" t="s">
        <v>238</v>
      </c>
      <c r="F36" s="2"/>
      <c r="G36" s="123" t="s">
        <v>238</v>
      </c>
      <c r="H36" s="89"/>
    </row>
    <row r="37" spans="1:11" ht="15" customHeight="1">
      <c r="A37" s="125"/>
      <c r="B37" s="123"/>
      <c r="C37" s="125"/>
      <c r="D37" s="89"/>
      <c r="H37" s="89"/>
      <c r="I37" s="89"/>
      <c r="J37" s="89"/>
      <c r="K37" s="89"/>
    </row>
    <row r="38" spans="1:11" ht="11.1" customHeight="1">
      <c r="A38" s="123" t="s">
        <v>239</v>
      </c>
      <c r="B38" s="123"/>
      <c r="C38" s="123" t="s">
        <v>239</v>
      </c>
      <c r="D38" s="2"/>
      <c r="E38" s="118" t="s">
        <v>243</v>
      </c>
      <c r="F38" s="118"/>
      <c r="G38" s="118"/>
      <c r="H38" s="2"/>
      <c r="I38" s="2"/>
      <c r="J38" s="2"/>
      <c r="K38" s="2"/>
    </row>
    <row r="39" spans="1:11" ht="15" customHeight="1">
      <c r="A39" s="51"/>
      <c r="B39" s="51"/>
      <c r="C39" s="51"/>
      <c r="D39" s="2"/>
      <c r="E39" s="118"/>
      <c r="F39" s="118"/>
      <c r="G39" s="126"/>
      <c r="H39" s="2"/>
      <c r="I39" s="2"/>
      <c r="J39" s="2"/>
      <c r="K39" s="2"/>
    </row>
    <row r="40" spans="1:11" ht="11.1" customHeight="1">
      <c r="A40" s="127"/>
      <c r="B40" s="51"/>
      <c r="C40" s="127"/>
      <c r="D40" s="118"/>
      <c r="E40" s="118"/>
      <c r="F40" s="118"/>
      <c r="G40" s="122" t="s">
        <v>244</v>
      </c>
      <c r="H40" s="118"/>
      <c r="I40" s="118"/>
      <c r="J40" s="118"/>
      <c r="K40" s="118"/>
    </row>
    <row r="41" spans="1:11" ht="15.75">
      <c r="A41" s="118" t="s">
        <v>234</v>
      </c>
      <c r="B41" s="118"/>
      <c r="C41" s="118"/>
      <c r="D41" s="118"/>
      <c r="E41" s="118" t="s">
        <v>234</v>
      </c>
      <c r="F41" s="118"/>
      <c r="G41" s="118"/>
      <c r="H41" s="118"/>
      <c r="I41" s="118" t="s">
        <v>234</v>
      </c>
      <c r="J41" s="118"/>
      <c r="K41" s="118"/>
    </row>
    <row r="42" spans="1:11" ht="15.75">
      <c r="A42" s="126"/>
      <c r="B42" s="126"/>
      <c r="C42" s="126"/>
      <c r="D42" s="118"/>
      <c r="E42" s="126"/>
      <c r="F42" s="126"/>
      <c r="G42" s="126"/>
      <c r="H42" s="118"/>
      <c r="I42" s="126"/>
      <c r="J42" s="126"/>
      <c r="K42" s="126"/>
    </row>
    <row r="43" spans="1:11" ht="15.75">
      <c r="A43" s="118" t="s">
        <v>237</v>
      </c>
      <c r="B43" s="118"/>
      <c r="C43" s="118"/>
      <c r="D43" s="118"/>
      <c r="E43" s="122" t="s">
        <v>245</v>
      </c>
      <c r="F43" s="118"/>
      <c r="G43" s="118"/>
      <c r="H43" s="118"/>
      <c r="I43" s="122" t="s">
        <v>426</v>
      </c>
      <c r="J43" s="118"/>
      <c r="K43" s="118"/>
    </row>
  </sheetData>
  <phoneticPr fontId="0" type="noConversion"/>
  <printOptions horizontalCentered="1"/>
  <pageMargins left="0.5" right="0.5" top="0.25" bottom="0.25" header="0" footer="0"/>
  <pageSetup paperSize="5" orientation="landscape" horizontalDpi="30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T42"/>
  <sheetViews>
    <sheetView zoomScale="75" zoomScaleNormal="75" workbookViewId="0">
      <selection activeCell="Q26" sqref="Q26"/>
    </sheetView>
  </sheetViews>
  <sheetFormatPr defaultRowHeight="12.75"/>
  <cols>
    <col min="1" max="4" width="4.7109375" customWidth="1"/>
    <col min="5" max="5" width="7.7109375" customWidth="1"/>
    <col min="6" max="6" width="1.7109375" customWidth="1"/>
    <col min="7" max="7" width="6.7109375" customWidth="1"/>
    <col min="8" max="8" width="1.7109375" customWidth="1"/>
    <col min="9" max="9" width="6.7109375" customWidth="1"/>
    <col min="10" max="10" width="1.7109375" customWidth="1"/>
    <col min="11" max="11" width="22.7109375" customWidth="1"/>
    <col min="12" max="12" width="2.7109375" customWidth="1"/>
    <col min="13" max="15" width="4.7109375" customWidth="1"/>
    <col min="16" max="16" width="2.7109375" customWidth="1"/>
    <col min="17" max="20" width="18.7109375" customWidth="1"/>
  </cols>
  <sheetData>
    <row r="1" spans="1:20" ht="15.75">
      <c r="A1" s="118" t="s">
        <v>246</v>
      </c>
      <c r="T1" s="118" t="s">
        <v>247</v>
      </c>
    </row>
    <row r="2" spans="1:20" ht="16.5">
      <c r="A2" s="118" t="s">
        <v>41</v>
      </c>
      <c r="N2" s="128" t="s">
        <v>248</v>
      </c>
      <c r="T2" s="118"/>
    </row>
    <row r="3" spans="1:20" ht="16.5">
      <c r="A3" s="129"/>
      <c r="B3" s="22"/>
      <c r="C3" s="22"/>
      <c r="D3" s="22"/>
      <c r="E3" s="22"/>
      <c r="F3" s="22"/>
      <c r="G3" s="22"/>
      <c r="H3" s="22"/>
      <c r="I3" s="22"/>
      <c r="J3" s="22"/>
      <c r="K3" s="22"/>
      <c r="L3" s="22"/>
      <c r="M3" s="22"/>
      <c r="N3" s="22"/>
      <c r="O3" s="22"/>
      <c r="P3" s="22"/>
      <c r="Q3" s="22"/>
      <c r="R3" s="22"/>
      <c r="S3" s="130"/>
      <c r="T3" s="22"/>
    </row>
    <row r="5" spans="1:20">
      <c r="A5" s="131"/>
      <c r="B5" s="132"/>
      <c r="C5" s="131">
        <v>2011</v>
      </c>
      <c r="D5" s="132"/>
      <c r="E5" s="131">
        <v>45</v>
      </c>
      <c r="F5" s="132"/>
      <c r="G5" s="131" t="s">
        <v>328</v>
      </c>
      <c r="H5" s="132"/>
      <c r="I5" s="131"/>
      <c r="K5" s="226" t="s">
        <v>420</v>
      </c>
      <c r="L5" s="226"/>
      <c r="M5" s="226"/>
      <c r="N5" s="226"/>
      <c r="O5" s="226"/>
      <c r="P5" s="226"/>
      <c r="Q5" s="226"/>
      <c r="S5" s="226" t="s">
        <v>329</v>
      </c>
      <c r="T5" s="226"/>
    </row>
    <row r="6" spans="1:20">
      <c r="A6" s="132" t="s">
        <v>48</v>
      </c>
      <c r="B6" s="132"/>
      <c r="C6" s="132" t="s">
        <v>49</v>
      </c>
      <c r="D6" s="132"/>
      <c r="E6" s="132" t="s">
        <v>50</v>
      </c>
      <c r="F6" s="132"/>
      <c r="G6" s="132" t="s">
        <v>51</v>
      </c>
      <c r="H6" s="132"/>
      <c r="I6" s="132" t="s">
        <v>52</v>
      </c>
      <c r="K6" s="22" t="s">
        <v>249</v>
      </c>
      <c r="L6" s="22"/>
      <c r="M6" s="22"/>
      <c r="N6" s="22"/>
      <c r="O6" s="22"/>
      <c r="P6" s="22"/>
      <c r="Q6" s="22"/>
      <c r="S6" s="22" t="s">
        <v>250</v>
      </c>
      <c r="T6" s="22"/>
    </row>
    <row r="7" spans="1:20">
      <c r="A7" s="132"/>
      <c r="B7" s="132"/>
      <c r="C7" s="132"/>
      <c r="D7" s="132"/>
      <c r="E7" s="132"/>
      <c r="F7" s="132"/>
      <c r="G7" s="132"/>
      <c r="H7" s="132"/>
      <c r="I7" s="132"/>
      <c r="K7" s="22"/>
      <c r="L7" s="22"/>
      <c r="M7" s="22"/>
      <c r="N7" s="22"/>
      <c r="O7" s="22"/>
      <c r="P7" s="22"/>
      <c r="Q7" s="22"/>
      <c r="S7" s="22"/>
      <c r="T7" s="22"/>
    </row>
    <row r="8" spans="1:20">
      <c r="Q8" s="133" t="s">
        <v>251</v>
      </c>
      <c r="R8" s="134"/>
      <c r="S8" s="135"/>
      <c r="T8" s="133" t="s">
        <v>252</v>
      </c>
    </row>
    <row r="9" spans="1:20">
      <c r="Q9" s="63" t="s">
        <v>253</v>
      </c>
      <c r="R9" s="136" t="s">
        <v>254</v>
      </c>
      <c r="S9" s="137"/>
      <c r="T9" s="63" t="s">
        <v>255</v>
      </c>
    </row>
    <row r="10" spans="1:20">
      <c r="Q10" s="62" t="s">
        <v>256</v>
      </c>
      <c r="R10" s="138" t="s">
        <v>257</v>
      </c>
      <c r="S10" s="139" t="s">
        <v>258</v>
      </c>
      <c r="T10" s="63" t="s">
        <v>259</v>
      </c>
    </row>
    <row r="11" spans="1:20">
      <c r="Q11" s="65" t="s">
        <v>260</v>
      </c>
      <c r="R11" s="65" t="s">
        <v>261</v>
      </c>
      <c r="S11" s="140" t="s">
        <v>262</v>
      </c>
      <c r="T11" s="141" t="s">
        <v>263</v>
      </c>
    </row>
    <row r="13" spans="1:20">
      <c r="A13" s="142">
        <v>8</v>
      </c>
      <c r="B13" s="142">
        <v>0</v>
      </c>
      <c r="C13" s="142">
        <v>0</v>
      </c>
      <c r="D13" s="142">
        <v>1</v>
      </c>
      <c r="E13" s="29" t="s">
        <v>264</v>
      </c>
      <c r="G13" s="226" t="s">
        <v>347</v>
      </c>
      <c r="H13" s="226"/>
      <c r="I13" s="226"/>
      <c r="J13" s="226"/>
      <c r="K13" s="226"/>
      <c r="M13" s="142">
        <v>0</v>
      </c>
      <c r="N13" s="142">
        <v>0</v>
      </c>
      <c r="O13" s="142">
        <v>1</v>
      </c>
      <c r="Q13" s="29" t="s">
        <v>265</v>
      </c>
      <c r="R13" s="7"/>
      <c r="S13" s="29" t="s">
        <v>266</v>
      </c>
      <c r="T13" s="7"/>
    </row>
    <row r="14" spans="1:20">
      <c r="E14" s="29"/>
      <c r="Q14" s="143"/>
    </row>
    <row r="15" spans="1:20">
      <c r="E15" s="29"/>
      <c r="G15" s="144" t="s">
        <v>267</v>
      </c>
      <c r="I15" t="s">
        <v>7</v>
      </c>
      <c r="Q15" s="145">
        <f>'Form1 General'!I47</f>
        <v>4635565.0199999996</v>
      </c>
      <c r="R15" s="72"/>
      <c r="S15" s="72"/>
      <c r="T15" s="72"/>
    </row>
    <row r="16" spans="1:20">
      <c r="E16" s="29"/>
      <c r="G16" s="144" t="s">
        <v>268</v>
      </c>
      <c r="I16" t="s">
        <v>12</v>
      </c>
      <c r="Q16" s="74">
        <f>'Form1 General'!I77</f>
        <v>941133.5</v>
      </c>
      <c r="R16" s="74"/>
      <c r="S16" s="74"/>
      <c r="T16" s="74"/>
    </row>
    <row r="17" spans="1:20">
      <c r="E17" s="29"/>
      <c r="G17" s="144" t="s">
        <v>269</v>
      </c>
      <c r="I17" t="s">
        <v>18</v>
      </c>
      <c r="Q17" s="74">
        <f>'Form1 General'!I153</f>
        <v>1059465</v>
      </c>
      <c r="R17" s="74"/>
      <c r="S17" s="74"/>
      <c r="T17" s="74"/>
    </row>
    <row r="18" spans="1:20">
      <c r="E18" s="29"/>
      <c r="G18" s="144" t="s">
        <v>270</v>
      </c>
      <c r="I18" t="s">
        <v>271</v>
      </c>
      <c r="Q18" s="74">
        <f>'Form1 General'!I198</f>
        <v>55836</v>
      </c>
      <c r="R18" s="74"/>
      <c r="S18" s="74"/>
      <c r="T18" s="74"/>
    </row>
    <row r="19" spans="1:20">
      <c r="E19" s="29"/>
      <c r="G19" s="146" t="s">
        <v>139</v>
      </c>
      <c r="I19" t="s">
        <v>164</v>
      </c>
      <c r="Q19" s="176">
        <f>SUM(Q15:Q18)</f>
        <v>6691999.5199999996</v>
      </c>
      <c r="R19" s="176">
        <f>SUM(R15:R18)</f>
        <v>0</v>
      </c>
      <c r="S19" s="176">
        <f>SUM(S15:S18)</f>
        <v>0</v>
      </c>
      <c r="T19" s="176">
        <f>SUM(T15:T18)</f>
        <v>0</v>
      </c>
    </row>
    <row r="20" spans="1:20">
      <c r="E20" s="29"/>
      <c r="Q20" s="16"/>
      <c r="R20" s="16"/>
      <c r="S20" s="16"/>
      <c r="T20" s="16"/>
    </row>
    <row r="21" spans="1:20">
      <c r="E21" s="29"/>
    </row>
    <row r="22" spans="1:20">
      <c r="A22" s="142">
        <v>8</v>
      </c>
      <c r="B22" s="142">
        <v>0</v>
      </c>
      <c r="C22" s="142">
        <v>8</v>
      </c>
      <c r="D22" s="142">
        <v>0</v>
      </c>
      <c r="E22" s="29" t="s">
        <v>264</v>
      </c>
      <c r="G22" s="226" t="s">
        <v>334</v>
      </c>
      <c r="H22" s="226"/>
      <c r="I22" s="226"/>
      <c r="J22" s="226"/>
      <c r="K22" s="226"/>
      <c r="M22" s="142">
        <v>0</v>
      </c>
      <c r="N22" s="142">
        <v>0</v>
      </c>
      <c r="O22" s="142">
        <v>3</v>
      </c>
      <c r="Q22" s="29" t="s">
        <v>265</v>
      </c>
      <c r="R22" s="7"/>
      <c r="S22" s="29" t="s">
        <v>266</v>
      </c>
      <c r="T22" s="7"/>
    </row>
    <row r="23" spans="1:20">
      <c r="E23" s="29"/>
    </row>
    <row r="24" spans="1:20">
      <c r="E24" s="29"/>
      <c r="G24" s="144" t="s">
        <v>267</v>
      </c>
      <c r="I24" t="s">
        <v>7</v>
      </c>
      <c r="Q24" s="147">
        <f>'Form1 Debt Svc'!I44</f>
        <v>0</v>
      </c>
      <c r="R24" s="76"/>
      <c r="S24" s="76"/>
      <c r="T24" s="76"/>
    </row>
    <row r="25" spans="1:20">
      <c r="E25" s="29"/>
      <c r="G25" s="144" t="s">
        <v>268</v>
      </c>
      <c r="I25" t="s">
        <v>12</v>
      </c>
      <c r="Q25" s="74">
        <f>'Form1 Debt Svc'!I74</f>
        <v>0</v>
      </c>
      <c r="R25" s="74"/>
      <c r="S25" s="74"/>
      <c r="T25" s="74"/>
    </row>
    <row r="26" spans="1:20">
      <c r="E26" s="29"/>
      <c r="G26" s="144" t="s">
        <v>269</v>
      </c>
      <c r="I26" t="s">
        <v>18</v>
      </c>
      <c r="Q26" s="74">
        <f>'Form1 Debt Svc'!I145</f>
        <v>1225832</v>
      </c>
      <c r="R26" s="74"/>
      <c r="S26" s="74"/>
      <c r="T26" s="74"/>
    </row>
    <row r="27" spans="1:20">
      <c r="E27" s="29"/>
      <c r="G27" s="144" t="s">
        <v>270</v>
      </c>
      <c r="I27" t="s">
        <v>271</v>
      </c>
      <c r="Q27" s="74">
        <f>'Form1 Debt Svc'!I190</f>
        <v>0</v>
      </c>
      <c r="R27" s="74"/>
      <c r="S27" s="74"/>
      <c r="T27" s="74"/>
    </row>
    <row r="28" spans="1:20">
      <c r="E28" s="29"/>
      <c r="G28" s="146" t="s">
        <v>139</v>
      </c>
      <c r="I28" t="s">
        <v>164</v>
      </c>
      <c r="Q28" s="176">
        <f>SUM(Q24:Q27)</f>
        <v>1225832</v>
      </c>
      <c r="R28" s="176">
        <f>SUM(R24:R27)</f>
        <v>0</v>
      </c>
      <c r="S28" s="176">
        <f>SUM(S24:S27)</f>
        <v>0</v>
      </c>
      <c r="T28" s="176">
        <f>SUM(T24:T27)</f>
        <v>0</v>
      </c>
    </row>
    <row r="29" spans="1:20">
      <c r="E29" s="29"/>
      <c r="Q29" s="16"/>
      <c r="R29" s="16"/>
      <c r="S29" s="16"/>
      <c r="T29" s="16"/>
    </row>
    <row r="30" spans="1:20">
      <c r="E30" s="29"/>
    </row>
    <row r="31" spans="1:20">
      <c r="A31" s="142"/>
      <c r="B31" s="142"/>
      <c r="C31" s="142"/>
      <c r="D31" s="142"/>
      <c r="E31" s="29" t="s">
        <v>264</v>
      </c>
      <c r="G31" s="226"/>
      <c r="H31" s="226"/>
      <c r="I31" s="226"/>
      <c r="J31" s="226"/>
      <c r="K31" s="226"/>
      <c r="M31" s="142"/>
      <c r="N31" s="142"/>
      <c r="O31" s="142"/>
      <c r="Q31" s="29" t="s">
        <v>265</v>
      </c>
      <c r="R31" s="7"/>
      <c r="S31" s="29" t="s">
        <v>266</v>
      </c>
      <c r="T31" s="7"/>
    </row>
    <row r="32" spans="1:20">
      <c r="E32" s="29"/>
    </row>
    <row r="33" spans="5:20">
      <c r="E33" s="29"/>
      <c r="G33" s="144" t="s">
        <v>267</v>
      </c>
      <c r="I33" t="s">
        <v>7</v>
      </c>
      <c r="Q33" s="147"/>
      <c r="R33" s="76"/>
      <c r="S33" s="76"/>
      <c r="T33" s="76"/>
    </row>
    <row r="34" spans="5:20">
      <c r="E34" s="29"/>
      <c r="G34" s="144" t="s">
        <v>268</v>
      </c>
      <c r="I34" t="s">
        <v>12</v>
      </c>
      <c r="Q34" s="74"/>
      <c r="R34" s="74"/>
      <c r="S34" s="74"/>
      <c r="T34" s="74"/>
    </row>
    <row r="35" spans="5:20">
      <c r="E35" s="29"/>
      <c r="G35" s="144" t="s">
        <v>269</v>
      </c>
      <c r="I35" t="s">
        <v>18</v>
      </c>
      <c r="Q35" s="74"/>
      <c r="R35" s="74"/>
      <c r="S35" s="74"/>
      <c r="T35" s="74"/>
    </row>
    <row r="36" spans="5:20">
      <c r="E36" s="29"/>
      <c r="G36" s="144" t="s">
        <v>270</v>
      </c>
      <c r="I36" t="s">
        <v>271</v>
      </c>
      <c r="Q36" s="74"/>
      <c r="R36" s="74"/>
      <c r="S36" s="74"/>
      <c r="T36" s="74"/>
    </row>
    <row r="37" spans="5:20">
      <c r="E37" s="29"/>
      <c r="G37" s="146" t="s">
        <v>139</v>
      </c>
      <c r="I37" t="s">
        <v>164</v>
      </c>
      <c r="Q37" s="176"/>
      <c r="R37" s="176"/>
      <c r="S37" s="176"/>
      <c r="T37" s="176"/>
    </row>
    <row r="41" spans="5:20">
      <c r="Q41" s="29" t="s">
        <v>264</v>
      </c>
      <c r="R41" s="7"/>
      <c r="S41" s="143" t="s">
        <v>272</v>
      </c>
      <c r="T41" s="16"/>
    </row>
    <row r="42" spans="5:20">
      <c r="R42" s="46" t="s">
        <v>273</v>
      </c>
    </row>
  </sheetData>
  <mergeCells count="5">
    <mergeCell ref="G13:K13"/>
    <mergeCell ref="G22:K22"/>
    <mergeCell ref="G31:K31"/>
    <mergeCell ref="S5:T5"/>
    <mergeCell ref="K5:Q5"/>
  </mergeCells>
  <phoneticPr fontId="0" type="noConversion"/>
  <printOptions horizontalCentered="1"/>
  <pageMargins left="0.5" right="0.5" top="0.25" bottom="0.25" header="0" footer="0"/>
  <pageSetup paperSize="5"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Q43"/>
  <sheetViews>
    <sheetView topLeftCell="A12" zoomScaleNormal="75" workbookViewId="0">
      <selection activeCell="M16" sqref="M16"/>
    </sheetView>
  </sheetViews>
  <sheetFormatPr defaultRowHeight="12.75"/>
  <cols>
    <col min="1" max="1" width="4.7109375" customWidth="1"/>
    <col min="2" max="2" width="1.7109375" customWidth="1"/>
    <col min="3" max="3" width="6.7109375" customWidth="1"/>
    <col min="4" max="4" width="1.7109375" customWidth="1"/>
    <col min="5" max="5" width="6.7109375" customWidth="1"/>
    <col min="6" max="6" width="1.7109375" customWidth="1"/>
    <col min="7" max="7" width="6.7109375" customWidth="1"/>
    <col min="8" max="8" width="1.7109375" customWidth="1"/>
    <col min="9" max="9" width="8.7109375" customWidth="1"/>
    <col min="10" max="10" width="1.7109375" customWidth="1"/>
    <col min="11" max="11" width="10.7109375" customWidth="1"/>
    <col min="12" max="12" width="32.7109375" customWidth="1"/>
    <col min="13" max="13" width="20.7109375" customWidth="1"/>
    <col min="14" max="14" width="23" bestFit="1" customWidth="1"/>
    <col min="15" max="16" width="20.7109375" customWidth="1"/>
  </cols>
  <sheetData>
    <row r="1" spans="1:17">
      <c r="A1" s="89" t="s">
        <v>39</v>
      </c>
      <c r="B1" s="2"/>
      <c r="C1" s="2"/>
      <c r="D1" s="2"/>
      <c r="E1" s="2"/>
      <c r="F1" s="2"/>
      <c r="G1" s="2"/>
      <c r="H1" s="2"/>
      <c r="I1" s="2"/>
      <c r="J1" s="2"/>
      <c r="K1" s="2"/>
    </row>
    <row r="2" spans="1:17">
      <c r="A2" s="89" t="s">
        <v>41</v>
      </c>
      <c r="B2" s="2"/>
      <c r="C2" s="2"/>
      <c r="D2" s="2"/>
      <c r="E2" s="2"/>
      <c r="F2" s="2"/>
      <c r="G2" s="2"/>
      <c r="H2" s="2"/>
      <c r="I2" s="2"/>
      <c r="J2" s="2"/>
      <c r="K2" s="2"/>
      <c r="P2" s="90" t="s">
        <v>274</v>
      </c>
    </row>
    <row r="4" spans="1:17">
      <c r="A4" s="50">
        <v>8001</v>
      </c>
      <c r="B4" s="2"/>
      <c r="C4" s="50">
        <v>2011</v>
      </c>
      <c r="D4" s="2"/>
      <c r="E4" s="50">
        <v>45</v>
      </c>
      <c r="F4" s="2"/>
      <c r="G4" s="50" t="s">
        <v>328</v>
      </c>
      <c r="H4" s="2"/>
      <c r="I4" s="50">
        <v>1</v>
      </c>
      <c r="J4" s="2"/>
    </row>
    <row r="5" spans="1:17">
      <c r="A5" s="53" t="s">
        <v>48</v>
      </c>
      <c r="B5" s="53"/>
      <c r="C5" s="53" t="s">
        <v>49</v>
      </c>
      <c r="D5" s="53"/>
      <c r="E5" s="53" t="s">
        <v>50</v>
      </c>
      <c r="F5" s="53"/>
      <c r="G5" s="53" t="s">
        <v>51</v>
      </c>
      <c r="H5" s="53"/>
      <c r="I5" s="53" t="s">
        <v>275</v>
      </c>
      <c r="J5" s="53"/>
    </row>
    <row r="6" spans="1:17" ht="15.75">
      <c r="A6" s="21" t="s">
        <v>276</v>
      </c>
      <c r="B6" s="22"/>
      <c r="C6" s="22"/>
      <c r="D6" s="22"/>
      <c r="E6" s="22"/>
      <c r="F6" s="22"/>
      <c r="G6" s="22"/>
      <c r="H6" s="22"/>
      <c r="I6" s="22"/>
      <c r="J6" s="22"/>
      <c r="K6" s="22"/>
      <c r="L6" s="22"/>
      <c r="M6" s="22"/>
      <c r="N6" s="22"/>
      <c r="O6" s="22"/>
      <c r="P6" s="22"/>
    </row>
    <row r="7" spans="1:17">
      <c r="A7" s="148"/>
      <c r="B7" s="148"/>
      <c r="C7" s="148"/>
      <c r="D7" s="148"/>
      <c r="E7" s="148"/>
      <c r="F7" s="148"/>
      <c r="G7" s="148"/>
      <c r="H7" s="148"/>
      <c r="I7" s="148" t="s">
        <v>249</v>
      </c>
      <c r="J7" s="148"/>
      <c r="K7" s="228" t="s">
        <v>420</v>
      </c>
      <c r="L7" s="228"/>
      <c r="N7" s="150" t="s">
        <v>250</v>
      </c>
      <c r="O7" s="228" t="s">
        <v>329</v>
      </c>
      <c r="P7" s="228"/>
      <c r="Q7" t="s">
        <v>65</v>
      </c>
    </row>
    <row r="8" spans="1:17">
      <c r="A8" s="148"/>
      <c r="B8" s="148"/>
      <c r="C8" s="148"/>
      <c r="D8" s="148"/>
      <c r="E8" s="148"/>
      <c r="F8" s="148"/>
      <c r="G8" s="148"/>
      <c r="H8" s="148"/>
      <c r="I8" s="148" t="s">
        <v>275</v>
      </c>
      <c r="J8" s="228" t="s">
        <v>347</v>
      </c>
      <c r="K8" s="228"/>
      <c r="L8" s="228"/>
      <c r="N8" s="151" t="s">
        <v>277</v>
      </c>
      <c r="O8" s="229">
        <v>1587430545</v>
      </c>
      <c r="P8" s="229"/>
      <c r="Q8" t="s">
        <v>65</v>
      </c>
    </row>
    <row r="9" spans="1:17">
      <c r="A9" s="152" t="s">
        <v>278</v>
      </c>
      <c r="B9" s="152"/>
      <c r="C9" s="152"/>
      <c r="D9" s="152"/>
      <c r="E9" s="152"/>
      <c r="F9" s="152"/>
      <c r="G9" s="152"/>
      <c r="H9" s="152"/>
      <c r="I9" s="152"/>
      <c r="J9" s="152"/>
      <c r="K9" s="152"/>
      <c r="L9" s="152"/>
      <c r="M9" s="152"/>
      <c r="N9" s="152"/>
      <c r="O9" s="152"/>
      <c r="P9" s="152"/>
    </row>
    <row r="10" spans="1:17" ht="13.5" thickBot="1">
      <c r="A10" s="153" t="s">
        <v>167</v>
      </c>
      <c r="B10" s="153"/>
      <c r="C10" s="153"/>
      <c r="D10" s="153"/>
      <c r="E10" s="153"/>
      <c r="F10" s="153"/>
      <c r="G10" s="153"/>
      <c r="H10" s="153"/>
      <c r="I10" s="153"/>
      <c r="J10" s="153"/>
      <c r="K10" s="153"/>
      <c r="L10" s="153"/>
      <c r="M10" s="153"/>
      <c r="N10" s="153"/>
      <c r="O10" s="153"/>
      <c r="P10" s="153"/>
    </row>
    <row r="11" spans="1:17" ht="13.5" thickTop="1">
      <c r="A11" s="154"/>
      <c r="B11" s="148"/>
      <c r="C11" s="148"/>
      <c r="D11" s="148"/>
      <c r="E11" s="148"/>
      <c r="F11" s="148"/>
      <c r="G11" s="148"/>
      <c r="H11" s="148"/>
      <c r="I11" s="148"/>
      <c r="J11" s="148"/>
      <c r="K11" s="148"/>
      <c r="L11" s="148"/>
      <c r="M11" s="155" t="s">
        <v>279</v>
      </c>
      <c r="N11" s="155"/>
      <c r="O11" s="155"/>
      <c r="P11" s="156" t="s">
        <v>280</v>
      </c>
    </row>
    <row r="12" spans="1:17">
      <c r="A12" s="154"/>
      <c r="B12" s="148"/>
      <c r="C12" s="148"/>
      <c r="D12" s="148"/>
      <c r="E12" s="148"/>
      <c r="F12" s="148"/>
      <c r="G12" s="148"/>
      <c r="H12" s="148"/>
      <c r="I12" s="148"/>
      <c r="J12" s="148"/>
      <c r="K12" s="148"/>
      <c r="L12" s="148"/>
      <c r="M12" s="155" t="s">
        <v>281</v>
      </c>
      <c r="N12" s="155" t="s">
        <v>282</v>
      </c>
      <c r="O12" s="155" t="s">
        <v>258</v>
      </c>
      <c r="P12" s="156" t="s">
        <v>283</v>
      </c>
    </row>
    <row r="13" spans="1:17" ht="14.25">
      <c r="A13" s="157" t="s">
        <v>284</v>
      </c>
      <c r="B13" s="149"/>
      <c r="C13" s="149"/>
      <c r="D13" s="149"/>
      <c r="E13" s="149"/>
      <c r="F13" s="149"/>
      <c r="G13" s="149"/>
      <c r="H13" s="149"/>
      <c r="I13" s="149"/>
      <c r="J13" s="149"/>
      <c r="K13" s="149"/>
      <c r="L13" s="149"/>
      <c r="M13" s="158" t="s">
        <v>256</v>
      </c>
      <c r="N13" s="158" t="s">
        <v>285</v>
      </c>
      <c r="O13" s="158" t="s">
        <v>262</v>
      </c>
      <c r="P13" s="159" t="s">
        <v>286</v>
      </c>
    </row>
    <row r="14" spans="1:17" ht="14.25" customHeight="1">
      <c r="A14" s="160" t="s">
        <v>169</v>
      </c>
      <c r="B14" s="149"/>
      <c r="C14" s="149" t="s">
        <v>287</v>
      </c>
      <c r="D14" s="149"/>
      <c r="E14" s="149"/>
      <c r="F14" s="149"/>
      <c r="G14" s="149"/>
      <c r="H14" s="149"/>
      <c r="I14" s="149"/>
      <c r="J14" s="149"/>
      <c r="K14" s="149"/>
      <c r="L14" s="149"/>
      <c r="M14" s="214">
        <f>'Form1 General'!I200</f>
        <v>6691999.5199999996</v>
      </c>
      <c r="N14" s="161"/>
      <c r="O14" s="161"/>
      <c r="P14" s="162"/>
    </row>
    <row r="15" spans="1:17" ht="14.25" customHeight="1">
      <c r="A15" s="163" t="s">
        <v>181</v>
      </c>
      <c r="B15" s="148"/>
      <c r="C15" s="148" t="s">
        <v>288</v>
      </c>
      <c r="D15" s="148"/>
      <c r="E15" s="148"/>
      <c r="F15" s="148"/>
      <c r="G15" s="148"/>
      <c r="H15" s="148"/>
      <c r="I15" s="148"/>
      <c r="J15" s="148"/>
      <c r="K15" s="148"/>
      <c r="L15" s="148"/>
      <c r="M15" s="164"/>
      <c r="N15" s="164"/>
      <c r="O15" s="164"/>
      <c r="P15" s="165"/>
    </row>
    <row r="16" spans="1:17" ht="14.25" customHeight="1">
      <c r="A16" s="160"/>
      <c r="B16" s="149"/>
      <c r="C16" s="149" t="s">
        <v>289</v>
      </c>
      <c r="D16" s="149"/>
      <c r="E16" s="149"/>
      <c r="F16" s="149"/>
      <c r="G16" s="149"/>
      <c r="H16" s="149"/>
      <c r="I16" s="149"/>
      <c r="J16" s="149"/>
      <c r="K16" s="149"/>
      <c r="L16" s="149"/>
      <c r="M16" s="214">
        <f>[1]Sheet1!$B$25</f>
        <v>4479181</v>
      </c>
      <c r="N16" s="161" t="s">
        <v>422</v>
      </c>
      <c r="O16" s="161"/>
      <c r="P16" s="162"/>
    </row>
    <row r="17" spans="1:16" s="16" customFormat="1" ht="14.25" customHeight="1">
      <c r="A17" s="160" t="s">
        <v>185</v>
      </c>
      <c r="B17" s="149"/>
      <c r="C17" s="149" t="s">
        <v>290</v>
      </c>
      <c r="D17" s="149"/>
      <c r="E17" s="149"/>
      <c r="F17" s="149"/>
      <c r="G17" s="149"/>
      <c r="H17" s="149"/>
      <c r="I17" s="149"/>
      <c r="J17" s="149"/>
      <c r="K17" s="149"/>
      <c r="L17" s="149"/>
      <c r="M17" s="161">
        <v>0</v>
      </c>
      <c r="N17" s="161"/>
      <c r="O17" s="161"/>
      <c r="P17" s="162"/>
    </row>
    <row r="18" spans="1:16" ht="14.25" customHeight="1">
      <c r="A18" s="163" t="s">
        <v>196</v>
      </c>
      <c r="B18" s="148"/>
      <c r="C18" s="148" t="s">
        <v>291</v>
      </c>
      <c r="D18" s="148"/>
      <c r="E18" s="148"/>
      <c r="F18" s="148"/>
      <c r="G18" s="148"/>
      <c r="H18" s="148"/>
      <c r="I18" s="148"/>
      <c r="J18" s="148"/>
      <c r="K18" s="148"/>
      <c r="L18" s="148"/>
      <c r="M18" s="164"/>
      <c r="N18" s="164"/>
      <c r="O18" s="164"/>
      <c r="P18" s="165"/>
    </row>
    <row r="19" spans="1:16" s="16" customFormat="1" ht="14.25" customHeight="1">
      <c r="A19" s="160"/>
      <c r="B19" s="149"/>
      <c r="C19" s="149" t="s">
        <v>292</v>
      </c>
      <c r="D19" s="149"/>
      <c r="E19" s="149"/>
      <c r="F19" s="149"/>
      <c r="G19" s="149"/>
      <c r="H19" s="149"/>
      <c r="I19" s="149"/>
      <c r="J19" s="149"/>
      <c r="K19" s="149"/>
      <c r="L19" s="149"/>
      <c r="M19" s="214">
        <v>330000</v>
      </c>
      <c r="N19" s="161" t="s">
        <v>435</v>
      </c>
      <c r="O19" s="161"/>
      <c r="P19" s="162"/>
    </row>
    <row r="20" spans="1:16" ht="14.25" customHeight="1">
      <c r="A20" s="160"/>
      <c r="B20" s="149"/>
      <c r="C20" s="149" t="s">
        <v>293</v>
      </c>
      <c r="D20" s="149"/>
      <c r="E20" s="149"/>
      <c r="F20" s="149"/>
      <c r="G20" s="149"/>
      <c r="H20" s="149"/>
      <c r="I20" s="149"/>
      <c r="J20" s="149"/>
      <c r="K20" s="149"/>
      <c r="L20" s="149"/>
      <c r="M20" s="161">
        <v>0</v>
      </c>
      <c r="N20" s="161"/>
      <c r="O20" s="161"/>
      <c r="P20" s="162"/>
    </row>
    <row r="21" spans="1:16" ht="14.25" customHeight="1">
      <c r="A21" s="160" t="s">
        <v>203</v>
      </c>
      <c r="B21" s="149"/>
      <c r="C21" s="149" t="s">
        <v>294</v>
      </c>
      <c r="D21" s="149"/>
      <c r="E21" s="149"/>
      <c r="F21" s="149"/>
      <c r="G21" s="149"/>
      <c r="H21" s="149"/>
      <c r="I21" s="149"/>
      <c r="J21" s="149"/>
      <c r="K21" s="149"/>
      <c r="L21" s="149"/>
      <c r="M21" s="215">
        <f>SUM(M14:M20)</f>
        <v>11501180.52</v>
      </c>
      <c r="N21" s="161"/>
      <c r="O21" s="161"/>
      <c r="P21" s="162"/>
    </row>
    <row r="22" spans="1:16" ht="14.25" customHeight="1">
      <c r="A22" s="163"/>
      <c r="B22" s="148"/>
      <c r="C22" s="148"/>
      <c r="D22" s="148"/>
      <c r="E22" s="148"/>
      <c r="F22" s="148"/>
      <c r="G22" s="148"/>
      <c r="H22" s="148"/>
      <c r="I22" s="148"/>
      <c r="J22" s="148"/>
      <c r="K22" s="148"/>
      <c r="L22" s="148"/>
      <c r="M22" s="164"/>
      <c r="N22" s="164"/>
      <c r="O22" s="164"/>
      <c r="P22" s="165"/>
    </row>
    <row r="23" spans="1:16" ht="14.25" customHeight="1">
      <c r="A23" s="166" t="s">
        <v>295</v>
      </c>
      <c r="B23" s="149"/>
      <c r="C23" s="149"/>
      <c r="D23" s="149"/>
      <c r="E23" s="149"/>
      <c r="F23" s="149"/>
      <c r="G23" s="149"/>
      <c r="H23" s="149"/>
      <c r="I23" s="149"/>
      <c r="J23" s="149"/>
      <c r="K23" s="149"/>
      <c r="L23" s="149"/>
      <c r="M23" s="161"/>
      <c r="N23" s="161"/>
      <c r="O23" s="161"/>
      <c r="P23" s="162"/>
    </row>
    <row r="24" spans="1:16" ht="14.25" customHeight="1">
      <c r="A24" s="160" t="s">
        <v>171</v>
      </c>
      <c r="B24" s="149"/>
      <c r="C24" s="149" t="s">
        <v>296</v>
      </c>
      <c r="D24" s="149"/>
      <c r="E24" s="149"/>
      <c r="F24" s="149"/>
      <c r="G24" s="149"/>
      <c r="H24" s="149"/>
      <c r="I24" s="149"/>
      <c r="J24" s="149"/>
      <c r="K24" s="149"/>
      <c r="L24" s="149"/>
      <c r="M24" s="214">
        <v>441971</v>
      </c>
      <c r="N24" s="161" t="s">
        <v>423</v>
      </c>
      <c r="O24" s="184"/>
      <c r="P24" s="162"/>
    </row>
    <row r="25" spans="1:16" ht="14.25" customHeight="1">
      <c r="A25" s="160" t="s">
        <v>174</v>
      </c>
      <c r="B25" s="149"/>
      <c r="C25" s="149" t="s">
        <v>340</v>
      </c>
      <c r="D25" s="149"/>
      <c r="E25" s="149"/>
      <c r="F25" s="149"/>
      <c r="G25" s="149"/>
      <c r="H25" s="149"/>
      <c r="I25" s="149"/>
      <c r="J25" s="149"/>
      <c r="K25" s="149"/>
      <c r="L25" s="149"/>
      <c r="M25" s="214">
        <v>384000</v>
      </c>
      <c r="N25" s="161"/>
      <c r="O25" s="161"/>
      <c r="P25" s="162"/>
    </row>
    <row r="26" spans="1:16" ht="14.25" customHeight="1">
      <c r="A26" s="167" t="s">
        <v>297</v>
      </c>
      <c r="B26" s="168"/>
      <c r="C26" s="168" t="s">
        <v>298</v>
      </c>
      <c r="D26" s="168"/>
      <c r="E26" s="168"/>
      <c r="F26" s="168"/>
      <c r="G26" s="168"/>
      <c r="H26" s="168"/>
      <c r="I26" s="168"/>
      <c r="J26" s="168"/>
      <c r="K26" s="168"/>
      <c r="L26" s="168"/>
      <c r="M26" s="169"/>
      <c r="N26" s="169"/>
      <c r="O26" s="169"/>
      <c r="P26" s="170"/>
    </row>
    <row r="27" spans="1:16" ht="14.25" customHeight="1">
      <c r="A27" s="163"/>
      <c r="B27" s="148"/>
      <c r="C27" s="148" t="s">
        <v>299</v>
      </c>
      <c r="D27" s="148"/>
      <c r="E27" s="148"/>
      <c r="F27" s="148"/>
      <c r="G27" s="148"/>
      <c r="H27" s="148"/>
      <c r="I27" s="148"/>
      <c r="J27" s="148"/>
      <c r="K27" s="148"/>
      <c r="L27" s="148"/>
      <c r="M27" s="164"/>
      <c r="N27" s="164"/>
      <c r="O27" s="164"/>
      <c r="P27" s="165"/>
    </row>
    <row r="28" spans="1:16" ht="14.25" customHeight="1">
      <c r="A28" s="160"/>
      <c r="B28" s="149"/>
      <c r="C28" s="149" t="s">
        <v>300</v>
      </c>
      <c r="D28" s="149"/>
      <c r="E28" s="149"/>
      <c r="F28" s="149"/>
      <c r="G28" s="149"/>
      <c r="H28" s="149"/>
      <c r="I28" s="149"/>
      <c r="J28" s="149"/>
      <c r="K28" s="149"/>
      <c r="L28" s="149"/>
      <c r="M28" s="216">
        <f>'Form2 General'!$K$73</f>
        <v>2691000</v>
      </c>
      <c r="N28" s="177"/>
      <c r="O28" s="177"/>
      <c r="P28" s="162"/>
    </row>
    <row r="29" spans="1:16" ht="14.25" customHeight="1">
      <c r="A29" s="160"/>
      <c r="B29" s="149"/>
      <c r="C29" s="149" t="s">
        <v>301</v>
      </c>
      <c r="D29" s="149"/>
      <c r="E29" s="149"/>
      <c r="F29" s="149"/>
      <c r="G29" s="149"/>
      <c r="H29" s="149"/>
      <c r="I29" s="149"/>
      <c r="J29" s="149"/>
      <c r="K29" s="149"/>
      <c r="L29" s="149"/>
      <c r="M29" s="217">
        <f>'Form2 General'!$M$73</f>
        <v>5918000</v>
      </c>
      <c r="N29" s="177"/>
      <c r="O29" s="177"/>
      <c r="P29" s="162"/>
    </row>
    <row r="30" spans="1:16" ht="14.25" customHeight="1">
      <c r="A30" s="160" t="s">
        <v>302</v>
      </c>
      <c r="B30" s="149"/>
      <c r="C30" s="149" t="s">
        <v>303</v>
      </c>
      <c r="D30" s="149"/>
      <c r="E30" s="149"/>
      <c r="F30" s="149"/>
      <c r="G30" s="149"/>
      <c r="H30" s="149"/>
      <c r="I30" s="149"/>
      <c r="J30" s="149"/>
      <c r="K30" s="149"/>
      <c r="L30" s="149"/>
      <c r="M30" s="215">
        <f>SUM(M24:M29)</f>
        <v>9434971</v>
      </c>
      <c r="N30" s="161"/>
      <c r="O30" s="161"/>
      <c r="P30" s="162"/>
    </row>
    <row r="31" spans="1:16" ht="14.25" customHeight="1">
      <c r="A31" s="160" t="s">
        <v>304</v>
      </c>
      <c r="B31" s="149"/>
      <c r="C31" s="149" t="s">
        <v>305</v>
      </c>
      <c r="D31" s="149"/>
      <c r="E31" s="149"/>
      <c r="F31" s="149"/>
      <c r="G31" s="149"/>
      <c r="H31" s="149"/>
      <c r="I31" s="149"/>
      <c r="J31" s="149"/>
      <c r="K31" s="149"/>
      <c r="L31" s="149"/>
      <c r="M31" s="215">
        <f>SUM(M21-M30)</f>
        <v>2066209.5199999996</v>
      </c>
      <c r="N31" s="161"/>
      <c r="O31" s="161"/>
      <c r="P31" s="162"/>
    </row>
    <row r="32" spans="1:16" ht="14.25" customHeight="1">
      <c r="A32" s="163" t="s">
        <v>306</v>
      </c>
      <c r="B32" s="148"/>
      <c r="C32" s="148" t="s">
        <v>307</v>
      </c>
      <c r="D32" s="148"/>
      <c r="E32" s="148"/>
      <c r="F32" s="148"/>
      <c r="G32" s="148"/>
      <c r="H32" s="148"/>
      <c r="I32" s="148"/>
      <c r="J32" s="148"/>
      <c r="K32" s="148"/>
      <c r="L32" s="148"/>
      <c r="M32" s="164"/>
      <c r="N32" s="164"/>
      <c r="O32" s="164"/>
      <c r="P32" s="165"/>
    </row>
    <row r="33" spans="1:16" ht="14.25" customHeight="1">
      <c r="A33" s="160"/>
      <c r="B33" s="149"/>
      <c r="C33" s="149" t="s">
        <v>424</v>
      </c>
      <c r="D33" s="149"/>
      <c r="E33" s="149"/>
      <c r="F33" s="149"/>
      <c r="G33" s="149"/>
      <c r="H33" s="149"/>
      <c r="I33" s="149"/>
      <c r="J33" s="149"/>
      <c r="K33" s="149"/>
      <c r="L33" s="149"/>
      <c r="M33" s="195">
        <v>384803</v>
      </c>
      <c r="N33" s="161"/>
      <c r="O33" s="161"/>
      <c r="P33" s="162"/>
    </row>
    <row r="34" spans="1:16" ht="14.25" customHeight="1">
      <c r="A34" s="160" t="s">
        <v>309</v>
      </c>
      <c r="B34" s="149"/>
      <c r="C34" s="149" t="s">
        <v>310</v>
      </c>
      <c r="D34" s="149"/>
      <c r="E34" s="149"/>
      <c r="F34" s="149"/>
      <c r="G34" s="149"/>
      <c r="H34" s="149"/>
      <c r="I34" s="149"/>
      <c r="J34" s="149"/>
      <c r="K34" s="149"/>
      <c r="L34" s="149"/>
      <c r="M34" s="214">
        <f>SUM(M31,M33)</f>
        <v>2451012.5199999996</v>
      </c>
      <c r="N34" s="161"/>
      <c r="O34" s="161"/>
      <c r="P34" s="162"/>
    </row>
    <row r="35" spans="1:16" ht="14.25" customHeight="1">
      <c r="A35" s="160" t="s">
        <v>311</v>
      </c>
      <c r="B35" s="149"/>
      <c r="C35" s="149" t="s">
        <v>312</v>
      </c>
      <c r="D35" s="149"/>
      <c r="E35" s="149"/>
      <c r="F35" s="149"/>
      <c r="G35" s="149"/>
      <c r="H35" s="149"/>
      <c r="I35" s="149"/>
      <c r="J35" s="149"/>
      <c r="K35" s="149"/>
      <c r="L35" s="149"/>
      <c r="M35" s="215">
        <v>0</v>
      </c>
      <c r="N35" s="161"/>
      <c r="O35" s="161"/>
      <c r="P35" s="162"/>
    </row>
    <row r="36" spans="1:16" ht="14.25" customHeight="1">
      <c r="A36" s="160" t="s">
        <v>313</v>
      </c>
      <c r="B36" s="149"/>
      <c r="C36" s="149" t="s">
        <v>314</v>
      </c>
      <c r="D36" s="149"/>
      <c r="E36" s="149"/>
      <c r="F36" s="149"/>
      <c r="G36" s="149"/>
      <c r="H36" s="149"/>
      <c r="I36" s="149"/>
      <c r="J36" s="149"/>
      <c r="K36" s="149"/>
      <c r="L36" s="149"/>
      <c r="M36" s="215">
        <f>SUM(M34-M35)</f>
        <v>2451012.5199999996</v>
      </c>
      <c r="N36" s="161"/>
      <c r="O36" s="161"/>
      <c r="P36" s="162"/>
    </row>
    <row r="37" spans="1:16" ht="14.25" customHeight="1">
      <c r="A37" s="160" t="s">
        <v>315</v>
      </c>
      <c r="B37" s="149"/>
      <c r="C37" s="149" t="s">
        <v>316</v>
      </c>
      <c r="D37" s="149"/>
      <c r="E37" s="149"/>
      <c r="F37" s="149"/>
      <c r="G37" s="149"/>
      <c r="H37" s="149"/>
      <c r="I37" s="149"/>
      <c r="J37" s="149"/>
      <c r="K37" s="149"/>
      <c r="L37" s="149"/>
      <c r="M37" s="218" t="s">
        <v>317</v>
      </c>
      <c r="N37" s="171" t="s">
        <v>317</v>
      </c>
      <c r="O37" s="171" t="s">
        <v>317</v>
      </c>
      <c r="P37" s="162"/>
    </row>
    <row r="38" spans="1:16" ht="14.25" customHeight="1">
      <c r="A38" s="160" t="s">
        <v>318</v>
      </c>
      <c r="B38" s="149"/>
      <c r="C38" s="149" t="s">
        <v>319</v>
      </c>
      <c r="D38" s="149"/>
      <c r="E38" s="149"/>
      <c r="F38" s="149"/>
      <c r="G38" s="149"/>
      <c r="H38" s="149"/>
      <c r="I38" s="149"/>
      <c r="J38" s="149"/>
      <c r="K38" s="149"/>
      <c r="L38" s="149"/>
      <c r="M38" s="215">
        <f>SUM(M34-M35)</f>
        <v>2451012.5199999996</v>
      </c>
      <c r="N38" s="161"/>
      <c r="O38" s="161"/>
      <c r="P38" s="162"/>
    </row>
    <row r="39" spans="1:16" ht="14.25" customHeight="1" thickBot="1">
      <c r="A39" s="172" t="s">
        <v>320</v>
      </c>
      <c r="B39" s="173"/>
      <c r="C39" s="173" t="s">
        <v>321</v>
      </c>
      <c r="D39" s="173"/>
      <c r="E39" s="173"/>
      <c r="F39" s="173"/>
      <c r="G39" s="173"/>
      <c r="H39" s="173"/>
      <c r="I39" s="173"/>
      <c r="J39" s="173"/>
      <c r="K39" s="173"/>
      <c r="L39" s="173"/>
      <c r="M39" s="186">
        <f>M38/(O8/100)</f>
        <v>0.15440124468563754</v>
      </c>
      <c r="N39" s="174"/>
      <c r="O39" s="174"/>
      <c r="P39" s="175"/>
    </row>
    <row r="40" spans="1:16" ht="13.5" thickTop="1">
      <c r="A40" s="148"/>
      <c r="B40" s="148"/>
      <c r="C40" s="148"/>
      <c r="D40" s="148"/>
      <c r="E40" s="148"/>
      <c r="F40" s="148"/>
      <c r="G40" s="148"/>
      <c r="H40" s="148"/>
      <c r="I40" s="148"/>
      <c r="J40" s="148"/>
      <c r="K40" s="148"/>
      <c r="L40" s="148"/>
      <c r="M40" s="148"/>
      <c r="N40" s="148"/>
      <c r="O40" s="148"/>
      <c r="P40" s="148"/>
    </row>
    <row r="41" spans="1:16">
      <c r="A41" s="148"/>
      <c r="B41" s="148"/>
      <c r="C41" s="148"/>
      <c r="D41" s="148"/>
      <c r="E41" s="148"/>
      <c r="F41" s="148"/>
      <c r="G41" s="148"/>
      <c r="H41" s="148"/>
      <c r="I41" s="148"/>
      <c r="J41" s="148"/>
      <c r="K41" s="148"/>
      <c r="L41" s="148"/>
      <c r="M41" s="148"/>
      <c r="N41" s="148"/>
      <c r="O41" s="148"/>
      <c r="P41" s="148"/>
    </row>
    <row r="42" spans="1:16">
      <c r="A42" s="148"/>
      <c r="B42" s="148"/>
      <c r="C42" s="148"/>
      <c r="D42" s="148"/>
      <c r="E42" s="148"/>
      <c r="F42" s="148"/>
      <c r="G42" s="148"/>
      <c r="H42" s="148"/>
      <c r="I42" s="148"/>
      <c r="J42" s="148"/>
      <c r="K42" s="148"/>
      <c r="L42" s="148"/>
      <c r="M42" s="148"/>
      <c r="N42" s="148"/>
      <c r="O42" s="148"/>
      <c r="P42" s="148"/>
    </row>
    <row r="43" spans="1:16">
      <c r="A43" s="148"/>
      <c r="B43" s="148"/>
      <c r="C43" s="148"/>
      <c r="D43" s="148"/>
      <c r="E43" s="148"/>
      <c r="F43" s="148"/>
      <c r="G43" s="148"/>
      <c r="H43" s="148"/>
      <c r="I43" s="148"/>
      <c r="J43" s="148"/>
      <c r="K43" s="148"/>
      <c r="L43" s="148"/>
      <c r="M43" s="148"/>
      <c r="N43" s="148"/>
      <c r="O43" s="148"/>
      <c r="P43" s="148"/>
    </row>
  </sheetData>
  <mergeCells count="4">
    <mergeCell ref="K7:L7"/>
    <mergeCell ref="J8:L8"/>
    <mergeCell ref="O7:P7"/>
    <mergeCell ref="O8:P8"/>
  </mergeCells>
  <phoneticPr fontId="0" type="noConversion"/>
  <printOptions horizontalCentered="1"/>
  <pageMargins left="0.25" right="0.25" top="0.25" bottom="0.25" header="0.5" footer="0.5"/>
  <pageSetup paperSize="5" scale="97" orientation="landscape" horizontalDpi="144" verticalDpi="144"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Form1 General</vt:lpstr>
      <vt:lpstr>Form1 Debt Svc</vt:lpstr>
      <vt:lpstr>Form2 General</vt:lpstr>
      <vt:lpstr>Form2 Debt Svc</vt:lpstr>
      <vt:lpstr>Form 3</vt:lpstr>
      <vt:lpstr>Form 3b</vt:lpstr>
      <vt:lpstr>Form4</vt:lpstr>
      <vt:lpstr>Form 4a</vt:lpstr>
      <vt:lpstr>Form4b General</vt:lpstr>
      <vt:lpstr>Form4b Debt Svc</vt:lpstr>
      <vt:lpstr>Sheet1</vt:lpstr>
      <vt:lpstr>'Form 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bdirector</cp:lastModifiedBy>
  <cp:lastPrinted>2010-12-08T21:17:05Z</cp:lastPrinted>
  <dcterms:created xsi:type="dcterms:W3CDTF">2001-05-25T15:00:12Z</dcterms:created>
  <dcterms:modified xsi:type="dcterms:W3CDTF">2010-12-08T21:18:00Z</dcterms:modified>
</cp:coreProperties>
</file>